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500" firstSheet="2" activeTab="7"/>
  </bookViews>
  <sheets>
    <sheet name="Chart1" sheetId="1" r:id="rId1"/>
    <sheet name="TE DHENAT PER BIZNESIN" sheetId="2" r:id="rId2"/>
    <sheet name="Plan Financimi " sheetId="3" r:id="rId3"/>
    <sheet name="Tabela Amortizimi" sheetId="4" r:id="rId4"/>
    <sheet name="Plani i shitjeve 1&amp;5 vite" sheetId="5" r:id="rId5"/>
    <sheet name="Te ardhura&amp;Shpenz" sheetId="6" r:id="rId6"/>
    <sheet name="Cash Flow Viti 1" sheetId="7" r:id="rId7"/>
    <sheet name="Cash Flow Viti 5" sheetId="8" r:id="rId8"/>
  </sheets>
  <definedNames>
    <definedName name="_xlfn.IFERROR" hidden="1">#NAME?</definedName>
    <definedName name="_xlfn_IFERROR">#N/A</definedName>
    <definedName name="_xlnm.Print_Area" localSheetId="2">'Plan Financimi '!$A$1:$E$39</definedName>
    <definedName name="_xlnm.Print_Area" localSheetId="3">'Tabela Amortizimi'!$A$1:$E$22</definedName>
  </definedNames>
  <calcPr fullCalcOnLoad="1"/>
</workbook>
</file>

<file path=xl/sharedStrings.xml><?xml version="1.0" encoding="utf-8"?>
<sst xmlns="http://schemas.openxmlformats.org/spreadsheetml/2006/main" count="229" uniqueCount="188">
  <si>
    <t>Emërtimi i biznesit:</t>
  </si>
  <si>
    <t>Lloji i biznesit:</t>
  </si>
  <si>
    <t>NIPT i biznesit:</t>
  </si>
  <si>
    <t>Viti i regjistrimit të biznesit:</t>
  </si>
  <si>
    <t>Adresa e biznesit (vendndodhja):</t>
  </si>
  <si>
    <t>Emri i Sipërmarrësit:</t>
  </si>
  <si>
    <t>Ditëlindja:</t>
  </si>
  <si>
    <t>Numri i telefonit:</t>
  </si>
  <si>
    <t>Emaili:</t>
  </si>
  <si>
    <t>Adresa e sipërmarrësit:</t>
  </si>
  <si>
    <t>Arsimi formal:</t>
  </si>
  <si>
    <t>Arsimi/formimi Profesional:</t>
  </si>
  <si>
    <t>Ju lutem fusni vetëm të dhëna, tekst, shifra në qelizat që janë markuar me ngjyrë Blu</t>
  </si>
  <si>
    <t>Të gjitha qelizat e tjera me shifra do të kalkulohen nga Programi</t>
  </si>
  <si>
    <t>PLANI I BIZNESIT - PLANI FINANCIAR</t>
  </si>
  <si>
    <t>Investimi</t>
  </si>
  <si>
    <t>Burimi I financimit</t>
  </si>
  <si>
    <t>INVESTIMET FIKSE</t>
  </si>
  <si>
    <t>Shpenzimet</t>
  </si>
  <si>
    <t>EKUITETE</t>
  </si>
  <si>
    <t>1. Toka</t>
  </si>
  <si>
    <t>Fondet e veta</t>
  </si>
  <si>
    <t>2. Ndërtesa (blerë)</t>
  </si>
  <si>
    <t>Kesh në dorë</t>
  </si>
  <si>
    <t>3. Makineri &amp; Pajisje</t>
  </si>
  <si>
    <t>Të tjera</t>
  </si>
  <si>
    <t>4. Pajisje Zyre</t>
  </si>
  <si>
    <t>Totali i Ekuiteteve</t>
  </si>
  <si>
    <t>5. Mjete Transporti</t>
  </si>
  <si>
    <t>6. Të Tjera</t>
  </si>
  <si>
    <t>Totali i Investimeve Fikse</t>
  </si>
  <si>
    <t>GRANTE, DONACIONE</t>
  </si>
  <si>
    <t>1.</t>
  </si>
  <si>
    <t>INVESTIMI PARA-OPERATIV (IPO)</t>
  </si>
  <si>
    <t>2.</t>
  </si>
  <si>
    <t>Total grante</t>
  </si>
  <si>
    <t>1. Licensa &amp; Regjistrimet</t>
  </si>
  <si>
    <t>2. Trajnim për Aftësim e Menaxhim</t>
  </si>
  <si>
    <t>BORXHI – KREDITË</t>
  </si>
  <si>
    <t>5. Të Tjera</t>
  </si>
  <si>
    <t>Miqtë, Kreditim nga familja</t>
  </si>
  <si>
    <t>Totali i Investimit Para -Operativ</t>
  </si>
  <si>
    <t>Kredi Banke Nr 1</t>
  </si>
  <si>
    <t>Kredi banke Nr 2</t>
  </si>
  <si>
    <t>KAPITALI QARKULLUES</t>
  </si>
  <si>
    <t>Financime të tjera</t>
  </si>
  <si>
    <t>1. Kostot operacionale të fillimit deri në balancimin e keshit fillestar</t>
  </si>
  <si>
    <t xml:space="preserve">Të tjera </t>
  </si>
  <si>
    <t xml:space="preserve">2. Furnizimi i parë i materialeve të konsumueshme të zyrës </t>
  </si>
  <si>
    <t>Totali i Detyrimit të Borxhit</t>
  </si>
  <si>
    <t xml:space="preserve">3. Furnizimi i parë i materialeve të prodhimit </t>
  </si>
  <si>
    <t>4. Rezervë sigurie për likuiditetet</t>
  </si>
  <si>
    <t>Totali i Kapitalit Qarkullues</t>
  </si>
  <si>
    <t>TOTALI I INVESTIMIT</t>
  </si>
  <si>
    <t>TOTALI I FINANCIMIT</t>
  </si>
  <si>
    <t>Totali i Financimit duhet të jetë më i madh se Totali i Investimit!!!</t>
  </si>
  <si>
    <t>PLANI I BIZNESIT - TABELA E AMORTIZIMIT</t>
  </si>
  <si>
    <t>INVESTIMI FILLESTAR</t>
  </si>
  <si>
    <t xml:space="preserve">Vlera </t>
  </si>
  <si>
    <t>Koha e Përdorimit (vite) e këshilluar</t>
  </si>
  <si>
    <t>Koha e Përdorimit (vite)</t>
  </si>
  <si>
    <t>Amortizimi                /vit</t>
  </si>
  <si>
    <t>1. Ndërtesa (blerje)</t>
  </si>
  <si>
    <t>20 vite</t>
  </si>
  <si>
    <t>2. Makineri &amp; Pajisje</t>
  </si>
  <si>
    <t>3-10 vite</t>
  </si>
  <si>
    <t>3. Pajisje Zyre</t>
  </si>
  <si>
    <t>5 vite</t>
  </si>
  <si>
    <t>4. Mjete Transporti</t>
  </si>
  <si>
    <t>3-5 vite</t>
  </si>
  <si>
    <t>5. Të tjera</t>
  </si>
  <si>
    <t>INVESTIMI PARA-OPERATIV</t>
  </si>
  <si>
    <t>TOTALI/vit</t>
  </si>
  <si>
    <t>Nëqoftëse ju blini pajisje të reja në Vitin 1 ose më vonë, plotësoni listën e mëposhtme dhe shto</t>
  </si>
  <si>
    <t xml:space="preserve"> vlerën në tabelën e të ardhurave te vlera e amortizimit të vitit përkatës</t>
  </si>
  <si>
    <t>INVESTIMI  I MEVONSHËM</t>
  </si>
  <si>
    <t>Vlera</t>
  </si>
  <si>
    <t>Prodhuar në vitin…..</t>
  </si>
  <si>
    <t>Amortizimi/Vite</t>
  </si>
  <si>
    <t>Makineri shtesë</t>
  </si>
  <si>
    <t>Pajisje zyre shtesë</t>
  </si>
  <si>
    <t>…</t>
  </si>
  <si>
    <t>PLANI I BIZNESIT - PLANI I SHITJEVE</t>
  </si>
  <si>
    <t>Prodhimi/Shërbim dhe KAPACITETI i shitjeve</t>
  </si>
  <si>
    <t>Sa produkte ose shërbime mund të gjeneroni DHE shisni NË MUAJ në një kapacitet të plotë?</t>
  </si>
  <si>
    <t>Produkt/Shërbime</t>
  </si>
  <si>
    <t>Njësi</t>
  </si>
  <si>
    <t>Sasia</t>
  </si>
  <si>
    <t>Çmimi i shitjes për  njësi</t>
  </si>
  <si>
    <t>Shitjet në muaj</t>
  </si>
  <si>
    <t>3.</t>
  </si>
  <si>
    <t>4.</t>
  </si>
  <si>
    <t>5.</t>
  </si>
  <si>
    <t>… shto më shumë rreshta nëse nevojitet</t>
  </si>
  <si>
    <t>Prodhim/Shërbim dhe Shitjet 
NJËSITË REALE NË MUAJ</t>
  </si>
  <si>
    <t>MUAJI</t>
  </si>
  <si>
    <t>1
Njësi</t>
  </si>
  <si>
    <t>2
Njësi</t>
  </si>
  <si>
    <t>3
Njësi</t>
  </si>
  <si>
    <t>4
Njësi</t>
  </si>
  <si>
    <t>5
Njësi</t>
  </si>
  <si>
    <t>6
Njësi</t>
  </si>
  <si>
    <t>7
Njësi</t>
  </si>
  <si>
    <t>8
Njësi</t>
  </si>
  <si>
    <t>9
Njësi</t>
  </si>
  <si>
    <t>10
Njësi</t>
  </si>
  <si>
    <t>11
Njësi</t>
  </si>
  <si>
    <t>12
Njësi</t>
  </si>
  <si>
    <t>TOTALI
/LEK</t>
  </si>
  <si>
    <t>Produkt/Shërbim</t>
  </si>
  <si>
    <t>TOTAL LEK</t>
  </si>
  <si>
    <t xml:space="preserve">Parashikoni shitjet për 5 vite </t>
  </si>
  <si>
    <t>VITI</t>
  </si>
  <si>
    <t>1
LEK</t>
  </si>
  <si>
    <t>2
LEK</t>
  </si>
  <si>
    <t>3
LEK</t>
  </si>
  <si>
    <t>4
LEK</t>
  </si>
  <si>
    <t>5
LEK</t>
  </si>
  <si>
    <t>TOTAL</t>
  </si>
  <si>
    <t>PLANI I BIZNESIT - TABELA E TË ARDHURAVE</t>
  </si>
  <si>
    <t>Të Ardhura</t>
  </si>
  <si>
    <t>VITI 1</t>
  </si>
  <si>
    <t>VITI 2</t>
  </si>
  <si>
    <t>VITI 3</t>
  </si>
  <si>
    <t>VITI 4</t>
  </si>
  <si>
    <t>VITI 5</t>
  </si>
  <si>
    <t>Të Ardhura nga Produktet/shërbimet</t>
  </si>
  <si>
    <t>Të Ardhura të Tjera (grante)</t>
  </si>
  <si>
    <t>A. Totali i të Ardhurave</t>
  </si>
  <si>
    <t>Inpute direkte, lendë të para, etj</t>
  </si>
  <si>
    <t>Kosto Direkte e Punës</t>
  </si>
  <si>
    <t>Riparime &amp; Mirëmbajtje</t>
  </si>
  <si>
    <t>Kosto Indirekte</t>
  </si>
  <si>
    <t>Qira Zyre/Ndërmarrje</t>
  </si>
  <si>
    <t>Marketing, Reklama</t>
  </si>
  <si>
    <t>Materiale të zyrës</t>
  </si>
  <si>
    <t>Shpenzime sigurimi</t>
  </si>
  <si>
    <t>Transport</t>
  </si>
  <si>
    <t>Telekomunikacion, internet</t>
  </si>
  <si>
    <t>Shpenzime Kontabiliteti</t>
  </si>
  <si>
    <t>Shpenzime Udhëtimi</t>
  </si>
  <si>
    <t>Sigurime shëndetësore e shoqërore</t>
  </si>
  <si>
    <t>Komisione bankare</t>
  </si>
  <si>
    <t>Interesa të Kredive</t>
  </si>
  <si>
    <t>Amortizimi i pajisjeve</t>
  </si>
  <si>
    <t>Kosto të tjera</t>
  </si>
  <si>
    <t>B. Totali i Shpenzimeve</t>
  </si>
  <si>
    <r>
      <rPr>
        <sz val="11"/>
        <color indexed="8"/>
        <rFont val="Calibri Light"/>
        <family val="2"/>
      </rPr>
      <t>C. Fitimi para taksave</t>
    </r>
    <r>
      <rPr>
        <sz val="11"/>
        <color indexed="30"/>
        <rFont val="Calibri Light"/>
        <family val="2"/>
      </rPr>
      <t xml:space="preserve"> (=A-B)</t>
    </r>
  </si>
  <si>
    <t>D. Taksa (15%)</t>
  </si>
  <si>
    <r>
      <rPr>
        <b/>
        <sz val="11"/>
        <color indexed="8"/>
        <rFont val="Calibri Light"/>
        <family val="2"/>
      </rPr>
      <t xml:space="preserve">Fitimi Neto </t>
    </r>
    <r>
      <rPr>
        <b/>
        <sz val="11"/>
        <color indexed="30"/>
        <rFont val="Calibri Light"/>
        <family val="2"/>
      </rPr>
      <t>(=C-D)</t>
    </r>
  </si>
  <si>
    <t>Rikthimi në shitje në %</t>
  </si>
  <si>
    <t>Muajt</t>
  </si>
  <si>
    <t>0 (fillim)</t>
  </si>
  <si>
    <t>viti 1</t>
  </si>
  <si>
    <r>
      <rPr>
        <b/>
        <sz val="11"/>
        <color indexed="30"/>
        <rFont val="Calibri Light"/>
        <family val="2"/>
      </rPr>
      <t>A.</t>
    </r>
    <r>
      <rPr>
        <b/>
        <sz val="11"/>
        <color indexed="8"/>
        <rFont val="Calibri Light"/>
        <family val="2"/>
      </rPr>
      <t xml:space="preserve"> Keshi hyrës mujor </t>
    </r>
    <r>
      <rPr>
        <b/>
        <sz val="11"/>
        <color indexed="62"/>
        <rFont val="Calibri Light"/>
        <family val="2"/>
      </rPr>
      <t>(=E e muajit të mëparshëm)</t>
    </r>
  </si>
  <si>
    <t>TË HYRAT</t>
  </si>
  <si>
    <t>Të ardhura nga shitjet e produkteve/shërbimeve</t>
  </si>
  <si>
    <t>Kreditim, kreditë, donacione</t>
  </si>
  <si>
    <t>Të hyra të tjera</t>
  </si>
  <si>
    <r>
      <rPr>
        <b/>
        <sz val="11"/>
        <color indexed="30"/>
        <rFont val="Calibri Light"/>
        <family val="2"/>
      </rPr>
      <t xml:space="preserve">B. </t>
    </r>
    <r>
      <rPr>
        <b/>
        <sz val="11"/>
        <color indexed="8"/>
        <rFont val="Calibri Light"/>
        <family val="2"/>
      </rPr>
      <t>Totali i të Hyrave</t>
    </r>
  </si>
  <si>
    <t>DALJET</t>
  </si>
  <si>
    <r>
      <rPr>
        <sz val="10"/>
        <color indexed="8"/>
        <rFont val="Calibri Light"/>
        <family val="2"/>
      </rPr>
      <t xml:space="preserve">Investimi para fillimit </t>
    </r>
    <r>
      <rPr>
        <sz val="10"/>
        <color indexed="40"/>
        <rFont val="Calibri Light"/>
        <family val="2"/>
      </rPr>
      <t>(muaji 0)</t>
    </r>
  </si>
  <si>
    <r>
      <rPr>
        <sz val="10"/>
        <color indexed="8"/>
        <rFont val="Calibri Light"/>
        <family val="2"/>
      </rPr>
      <t xml:space="preserve">Pajisje shtesë, makineri </t>
    </r>
    <r>
      <rPr>
        <sz val="10"/>
        <color indexed="40"/>
        <rFont val="Calibri Light"/>
        <family val="2"/>
      </rPr>
      <t>(jo amortizimi)</t>
    </r>
  </si>
  <si>
    <t>Inpute direkte, lëndë të para, etj.</t>
  </si>
  <si>
    <t>Kosto e punës, direkte dhe jodirekte</t>
  </si>
  <si>
    <t>Riparime &amp; mirëmbajtje</t>
  </si>
  <si>
    <t>Qira zyre, fabrike</t>
  </si>
  <si>
    <t>Marketing, a\reklama</t>
  </si>
  <si>
    <t>Materiale zyre</t>
  </si>
  <si>
    <t>Sigurim</t>
  </si>
  <si>
    <t>Shpenzime kontabiliteti</t>
  </si>
  <si>
    <t>Shpenzime transporti</t>
  </si>
  <si>
    <t>Sigurime shëndetësore &amp; shoqërore</t>
  </si>
  <si>
    <t>Interesa të kredive</t>
  </si>
  <si>
    <t>Ripagim i kredive</t>
  </si>
  <si>
    <t>Dividendë dhe Tërheqje të aksionerëve</t>
  </si>
  <si>
    <t>Taksat</t>
  </si>
  <si>
    <r>
      <rPr>
        <b/>
        <sz val="11"/>
        <color indexed="62"/>
        <rFont val="Calibri Light"/>
        <family val="2"/>
      </rPr>
      <t xml:space="preserve">C. </t>
    </r>
    <r>
      <rPr>
        <b/>
        <sz val="11"/>
        <color indexed="8"/>
        <rFont val="Calibri Light"/>
        <family val="2"/>
      </rPr>
      <t>Totali i Daljeve</t>
    </r>
  </si>
  <si>
    <t>D. Balanca mujore e Cash flow  Neto (= B-C)</t>
  </si>
  <si>
    <r>
      <rPr>
        <b/>
        <sz val="11"/>
        <color indexed="30"/>
        <rFont val="Calibri Light"/>
        <family val="2"/>
      </rPr>
      <t>E</t>
    </r>
    <r>
      <rPr>
        <b/>
        <sz val="11"/>
        <color indexed="8"/>
        <rFont val="Calibri Light"/>
        <family val="2"/>
      </rPr>
      <t xml:space="preserve">. Balanca e Keshit Akumulativ  </t>
    </r>
    <r>
      <rPr>
        <b/>
        <sz val="11"/>
        <color indexed="62"/>
        <rFont val="Calibri Light"/>
        <family val="2"/>
      </rPr>
      <t>(=A+D)</t>
    </r>
  </si>
  <si>
    <t>PLANI I BIZNESIT - CASH FLOW - 5 VITET</t>
  </si>
  <si>
    <t>VITE</t>
  </si>
  <si>
    <t>A. Keshi hyrës mujor (=E e muajit të mëparshëm)</t>
  </si>
  <si>
    <t>B. Totali i të Hyrave</t>
  </si>
  <si>
    <t>Pajisje shtesë, makineri (jo amortizimi)</t>
  </si>
  <si>
    <r>
      <rPr>
        <b/>
        <sz val="11"/>
        <color indexed="30"/>
        <rFont val="Calibri Light"/>
        <family val="2"/>
      </rPr>
      <t>C.</t>
    </r>
    <r>
      <rPr>
        <b/>
        <sz val="11"/>
        <color indexed="8"/>
        <rFont val="Calibri Light"/>
        <family val="2"/>
      </rPr>
      <t xml:space="preserve"> Totali i Daljeve</t>
    </r>
  </si>
  <si>
    <r>
      <rPr>
        <b/>
        <sz val="11"/>
        <color indexed="30"/>
        <rFont val="Calibri Light"/>
        <family val="2"/>
      </rPr>
      <t>E.</t>
    </r>
    <r>
      <rPr>
        <b/>
        <sz val="11"/>
        <color indexed="8"/>
        <rFont val="Calibri Light"/>
        <family val="2"/>
      </rPr>
      <t xml:space="preserve"> Balanca e Keshit Akumulativ </t>
    </r>
    <r>
      <rPr>
        <b/>
        <sz val="11"/>
        <color indexed="30"/>
        <rFont val="Calibri Light"/>
        <family val="2"/>
      </rPr>
      <t xml:space="preserve"> (=A+D)</t>
    </r>
  </si>
  <si>
    <t>PLANI I BIZNESIT - CASH FLOW - VITI I PARË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</si>
</sst>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 ;[Red]\-#,##0\ "/>
  </numFmts>
  <fonts count="60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8"/>
      <name val="Calibri Light"/>
      <family val="2"/>
    </font>
    <font>
      <b/>
      <sz val="11"/>
      <color indexed="8"/>
      <name val="Calibri"/>
      <family val="2"/>
    </font>
    <font>
      <b/>
      <sz val="12"/>
      <name val="Calibri Light"/>
      <family val="2"/>
    </font>
    <font>
      <b/>
      <sz val="11"/>
      <color indexed="8"/>
      <name val="Calibri Light"/>
      <family val="2"/>
    </font>
    <font>
      <b/>
      <i/>
      <sz val="11"/>
      <color indexed="49"/>
      <name val="Calibri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11"/>
      <color indexed="9"/>
      <name val="Calibri Light"/>
      <family val="2"/>
    </font>
    <font>
      <sz val="11"/>
      <color indexed="40"/>
      <name val="Calibri Light"/>
      <family val="2"/>
    </font>
    <font>
      <b/>
      <sz val="10"/>
      <color indexed="8"/>
      <name val="Calibri Light"/>
      <family val="2"/>
    </font>
    <font>
      <sz val="10"/>
      <color indexed="8"/>
      <name val="Calibri Light"/>
      <family val="2"/>
    </font>
    <font>
      <i/>
      <sz val="10"/>
      <color indexed="49"/>
      <name val="Calibri Light"/>
      <family val="2"/>
    </font>
    <font>
      <sz val="10"/>
      <name val="Calibri Light"/>
      <family val="2"/>
    </font>
    <font>
      <i/>
      <sz val="11"/>
      <color indexed="49"/>
      <name val="Calibri Light"/>
      <family val="2"/>
    </font>
    <font>
      <sz val="10"/>
      <color indexed="40"/>
      <name val="Calibri Light"/>
      <family val="2"/>
    </font>
    <font>
      <i/>
      <sz val="11"/>
      <color indexed="49"/>
      <name val="Calibri"/>
      <family val="2"/>
    </font>
    <font>
      <b/>
      <i/>
      <sz val="9"/>
      <color indexed="9"/>
      <name val="Calibri Light"/>
      <family val="2"/>
    </font>
    <font>
      <b/>
      <sz val="10"/>
      <color indexed="49"/>
      <name val="Calibri Light"/>
      <family val="2"/>
    </font>
    <font>
      <sz val="11"/>
      <color indexed="30"/>
      <name val="Calibri Light"/>
      <family val="2"/>
    </font>
    <font>
      <b/>
      <sz val="11"/>
      <color indexed="30"/>
      <name val="Calibri Light"/>
      <family val="2"/>
    </font>
    <font>
      <b/>
      <sz val="11"/>
      <color indexed="62"/>
      <name val="Calibri Light"/>
      <family val="2"/>
    </font>
    <font>
      <sz val="9"/>
      <color indexed="63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thick">
        <color indexed="22"/>
      </bottom>
    </border>
    <border>
      <left style="thick">
        <color indexed="22"/>
      </left>
      <right style="medium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ck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thick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medium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right" vertical="center" wrapText="1"/>
    </xf>
    <xf numFmtId="0" fontId="3" fillId="33" borderId="0" xfId="0" applyFont="1" applyFill="1" applyAlignment="1">
      <alignment horizontal="left" vertical="center"/>
    </xf>
    <xf numFmtId="164" fontId="0" fillId="0" borderId="0" xfId="0" applyNumberFormat="1" applyAlignment="1">
      <alignment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164" fontId="6" fillId="0" borderId="0" xfId="0" applyNumberFormat="1" applyFont="1" applyAlignment="1">
      <alignment/>
    </xf>
    <xf numFmtId="0" fontId="7" fillId="34" borderId="11" xfId="0" applyFont="1" applyFill="1" applyBorder="1" applyAlignment="1">
      <alignment vertical="center" wrapText="1"/>
    </xf>
    <xf numFmtId="164" fontId="7" fillId="34" borderId="12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64" fontId="8" fillId="0" borderId="13" xfId="0" applyNumberFormat="1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164" fontId="5" fillId="35" borderId="13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36" borderId="10" xfId="0" applyFont="1" applyFill="1" applyBorder="1" applyAlignment="1">
      <alignment vertical="center" wrapText="1"/>
    </xf>
    <xf numFmtId="164" fontId="8" fillId="36" borderId="13" xfId="0" applyNumberFormat="1" applyFont="1" applyFill="1" applyBorder="1" applyAlignment="1">
      <alignment vertical="center" wrapText="1"/>
    </xf>
    <xf numFmtId="0" fontId="5" fillId="36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10" fillId="0" borderId="13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right" vertical="center"/>
    </xf>
    <xf numFmtId="164" fontId="10" fillId="0" borderId="13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right" vertical="center"/>
    </xf>
    <xf numFmtId="164" fontId="11" fillId="0" borderId="13" xfId="0" applyNumberFormat="1" applyFont="1" applyFill="1" applyBorder="1" applyAlignment="1">
      <alignment horizontal="right" vertical="center"/>
    </xf>
    <xf numFmtId="0" fontId="12" fillId="34" borderId="11" xfId="0" applyFont="1" applyFill="1" applyBorder="1" applyAlignment="1">
      <alignment vertical="center" wrapText="1"/>
    </xf>
    <xf numFmtId="164" fontId="12" fillId="34" borderId="12" xfId="0" applyNumberFormat="1" applyFont="1" applyFill="1" applyBorder="1" applyAlignment="1">
      <alignment horizontal="left" vertical="center" wrapText="1"/>
    </xf>
    <xf numFmtId="0" fontId="12" fillId="34" borderId="12" xfId="0" applyFont="1" applyFill="1" applyBorder="1" applyAlignment="1">
      <alignment vertical="center" wrapText="1"/>
    </xf>
    <xf numFmtId="164" fontId="12" fillId="34" borderId="12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left" vertical="center" wrapText="1"/>
    </xf>
    <xf numFmtId="0" fontId="13" fillId="0" borderId="13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164" fontId="15" fillId="0" borderId="13" xfId="0" applyNumberFormat="1" applyFont="1" applyBorder="1" applyAlignment="1">
      <alignment horizontal="left" vertical="center" wrapText="1"/>
    </xf>
    <xf numFmtId="0" fontId="16" fillId="0" borderId="13" xfId="0" applyFont="1" applyBorder="1" applyAlignment="1">
      <alignment vertical="center" wrapText="1"/>
    </xf>
    <xf numFmtId="0" fontId="17" fillId="35" borderId="13" xfId="0" applyFont="1" applyFill="1" applyBorder="1" applyAlignment="1">
      <alignment vertical="center" wrapText="1"/>
    </xf>
    <xf numFmtId="164" fontId="15" fillId="0" borderId="13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0" fillId="35" borderId="13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4" fontId="15" fillId="0" borderId="0" xfId="0" applyNumberFormat="1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164" fontId="8" fillId="0" borderId="10" xfId="0" applyNumberFormat="1" applyFont="1" applyBorder="1" applyAlignment="1">
      <alignment vertical="center" wrapText="1"/>
    </xf>
    <xf numFmtId="164" fontId="12" fillId="34" borderId="11" xfId="0" applyNumberFormat="1" applyFont="1" applyFill="1" applyBorder="1" applyAlignment="1">
      <alignment vertical="center" wrapText="1"/>
    </xf>
    <xf numFmtId="164" fontId="14" fillId="35" borderId="10" xfId="0" applyNumberFormat="1" applyFont="1" applyFill="1" applyBorder="1" applyAlignment="1">
      <alignment vertical="center" wrapText="1"/>
    </xf>
    <xf numFmtId="0" fontId="14" fillId="35" borderId="10" xfId="0" applyFont="1" applyFill="1" applyBorder="1" applyAlignment="1">
      <alignment vertical="center" wrapText="1"/>
    </xf>
    <xf numFmtId="164" fontId="14" fillId="0" borderId="10" xfId="0" applyNumberFormat="1" applyFont="1" applyBorder="1" applyAlignment="1">
      <alignment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8" fillId="35" borderId="10" xfId="0" applyFont="1" applyFill="1" applyBorder="1" applyAlignment="1">
      <alignment vertical="center" wrapText="1"/>
    </xf>
    <xf numFmtId="0" fontId="12" fillId="34" borderId="16" xfId="0" applyFont="1" applyFill="1" applyBorder="1" applyAlignment="1">
      <alignment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64" fontId="15" fillId="35" borderId="13" xfId="0" applyNumberFormat="1" applyFont="1" applyFill="1" applyBorder="1" applyAlignment="1">
      <alignment vertical="center" wrapText="1"/>
    </xf>
    <xf numFmtId="0" fontId="8" fillId="36" borderId="10" xfId="0" applyFont="1" applyFill="1" applyBorder="1" applyAlignment="1">
      <alignment horizontal="right" vertical="center" wrapText="1"/>
    </xf>
    <xf numFmtId="164" fontId="14" fillId="36" borderId="13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164" fontId="14" fillId="35" borderId="13" xfId="0" applyNumberFormat="1" applyFont="1" applyFill="1" applyBorder="1" applyAlignment="1">
      <alignment vertical="center" wrapText="1"/>
    </xf>
    <xf numFmtId="0" fontId="8" fillId="36" borderId="10" xfId="0" applyFont="1" applyFill="1" applyBorder="1" applyAlignment="1">
      <alignment vertical="center"/>
    </xf>
    <xf numFmtId="164" fontId="15" fillId="0" borderId="13" xfId="0" applyNumberFormat="1" applyFont="1" applyFill="1" applyBorder="1" applyAlignment="1">
      <alignment vertical="center" wrapText="1"/>
    </xf>
    <xf numFmtId="0" fontId="15" fillId="36" borderId="10" xfId="0" applyFont="1" applyFill="1" applyBorder="1" applyAlignment="1">
      <alignment vertical="center"/>
    </xf>
    <xf numFmtId="9" fontId="15" fillId="36" borderId="13" xfId="0" applyNumberFormat="1" applyFont="1" applyFill="1" applyBorder="1" applyAlignment="1">
      <alignment vertical="center" wrapText="1"/>
    </xf>
    <xf numFmtId="164" fontId="15" fillId="36" borderId="13" xfId="0" applyNumberFormat="1" applyFont="1" applyFill="1" applyBorder="1" applyAlignment="1">
      <alignment vertical="center" wrapText="1"/>
    </xf>
    <xf numFmtId="0" fontId="8" fillId="36" borderId="13" xfId="0" applyFont="1" applyFill="1" applyBorder="1" applyAlignment="1">
      <alignment vertical="center" wrapText="1"/>
    </xf>
    <xf numFmtId="164" fontId="5" fillId="36" borderId="13" xfId="0" applyNumberFormat="1" applyFont="1" applyFill="1" applyBorder="1" applyAlignment="1">
      <alignment vertical="center" wrapText="1"/>
    </xf>
    <xf numFmtId="0" fontId="12" fillId="34" borderId="11" xfId="0" applyFont="1" applyFill="1" applyBorder="1" applyAlignment="1">
      <alignment horizontal="left" vertical="center" wrapText="1"/>
    </xf>
    <xf numFmtId="164" fontId="12" fillId="34" borderId="18" xfId="0" applyNumberFormat="1" applyFont="1" applyFill="1" applyBorder="1" applyAlignment="1">
      <alignment horizontal="center" vertical="center" wrapText="1"/>
    </xf>
    <xf numFmtId="164" fontId="12" fillId="34" borderId="19" xfId="0" applyNumberFormat="1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vertical="center" wrapText="1"/>
    </xf>
    <xf numFmtId="164" fontId="15" fillId="36" borderId="20" xfId="0" applyNumberFormat="1" applyFont="1" applyFill="1" applyBorder="1" applyAlignment="1">
      <alignment vertical="center" wrapText="1"/>
    </xf>
    <xf numFmtId="164" fontId="15" fillId="36" borderId="21" xfId="0" applyNumberFormat="1" applyFont="1" applyFill="1" applyBorder="1" applyAlignment="1">
      <alignment vertical="center" wrapText="1"/>
    </xf>
    <xf numFmtId="164" fontId="15" fillId="0" borderId="20" xfId="0" applyNumberFormat="1" applyFont="1" applyBorder="1" applyAlignment="1">
      <alignment vertical="center" wrapText="1"/>
    </xf>
    <xf numFmtId="164" fontId="15" fillId="0" borderId="22" xfId="0" applyNumberFormat="1" applyFont="1" applyBorder="1" applyAlignment="1">
      <alignment vertical="center" wrapText="1"/>
    </xf>
    <xf numFmtId="164" fontId="14" fillId="0" borderId="20" xfId="0" applyNumberFormat="1" applyFont="1" applyBorder="1" applyAlignment="1">
      <alignment vertical="center" wrapText="1"/>
    </xf>
    <xf numFmtId="164" fontId="14" fillId="0" borderId="21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64" fontId="15" fillId="35" borderId="21" xfId="0" applyNumberFormat="1" applyFont="1" applyFill="1" applyBorder="1" applyAlignment="1">
      <alignment vertical="center" wrapText="1"/>
    </xf>
    <xf numFmtId="164" fontId="15" fillId="0" borderId="20" xfId="0" applyNumberFormat="1" applyFont="1" applyFill="1" applyBorder="1" applyAlignment="1">
      <alignment vertical="center" wrapText="1"/>
    </xf>
    <xf numFmtId="164" fontId="14" fillId="35" borderId="20" xfId="0" applyNumberFormat="1" applyFont="1" applyFill="1" applyBorder="1" applyAlignment="1">
      <alignment vertical="center" wrapText="1"/>
    </xf>
    <xf numFmtId="164" fontId="14" fillId="36" borderId="20" xfId="0" applyNumberFormat="1" applyFont="1" applyFill="1" applyBorder="1" applyAlignment="1">
      <alignment vertical="center" wrapText="1"/>
    </xf>
    <xf numFmtId="164" fontId="14" fillId="36" borderId="21" xfId="0" applyNumberFormat="1" applyFont="1" applyFill="1" applyBorder="1" applyAlignment="1">
      <alignment vertical="center" wrapText="1"/>
    </xf>
    <xf numFmtId="164" fontId="15" fillId="0" borderId="21" xfId="0" applyNumberFormat="1" applyFont="1" applyBorder="1" applyAlignment="1">
      <alignment vertical="center" wrapText="1"/>
    </xf>
    <xf numFmtId="164" fontId="15" fillId="0" borderId="21" xfId="0" applyNumberFormat="1" applyFont="1" applyFill="1" applyBorder="1" applyAlignment="1">
      <alignment vertical="center" wrapText="1"/>
    </xf>
    <xf numFmtId="164" fontId="15" fillId="35" borderId="20" xfId="0" applyNumberFormat="1" applyFont="1" applyFill="1" applyBorder="1" applyAlignment="1">
      <alignment vertical="center" wrapText="1"/>
    </xf>
    <xf numFmtId="0" fontId="25" fillId="36" borderId="10" xfId="0" applyFont="1" applyFill="1" applyBorder="1" applyAlignment="1">
      <alignment vertical="center" wrapText="1"/>
    </xf>
    <xf numFmtId="0" fontId="12" fillId="34" borderId="11" xfId="0" applyFont="1" applyFill="1" applyBorder="1" applyAlignment="1">
      <alignment horizontal="center" wrapText="1"/>
    </xf>
    <xf numFmtId="164" fontId="14" fillId="0" borderId="13" xfId="0" applyNumberFormat="1" applyFont="1" applyBorder="1" applyAlignment="1">
      <alignment vertical="center" wrapText="1"/>
    </xf>
    <xf numFmtId="0" fontId="4" fillId="35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2" fillId="34" borderId="11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164" fontId="8" fillId="35" borderId="15" xfId="0" applyNumberFormat="1" applyFont="1" applyFill="1" applyBorder="1" applyAlignment="1">
      <alignment vertical="center" wrapText="1"/>
    </xf>
    <xf numFmtId="164" fontId="5" fillId="0" borderId="15" xfId="0" applyNumberFormat="1" applyFont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164" fontId="5" fillId="35" borderId="15" xfId="0" applyNumberFormat="1" applyFont="1" applyFill="1" applyBorder="1" applyAlignment="1">
      <alignment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 wrapText="1"/>
    </xf>
    <xf numFmtId="0" fontId="8" fillId="36" borderId="10" xfId="0" applyFont="1" applyFill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" vertical="center"/>
    </xf>
    <xf numFmtId="0" fontId="12" fillId="34" borderId="11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B3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472C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1409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PLANI I BIZNESIT - PLANI FINANCIAR Investimi Shpenzimet</a:t>
            </a:r>
          </a:p>
        </c:rich>
      </c:tx>
      <c:layout>
        <c:manualLayout>
          <c:xMode val="factor"/>
          <c:yMode val="factor"/>
          <c:x val="0.046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645"/>
          <c:w val="0.9712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Financimi '!$B$4:$B$6</c:f>
              <c:strCache>
                <c:ptCount val="1"/>
                <c:pt idx="0">
                  <c:v>PLANI I BIZNESIT - PLANI FINANCIAR Investimi Shpenzimet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'Plan Financimi '!$A$7:$A$13</c:f>
              <c:strCache>
                <c:ptCount val="7"/>
                <c:pt idx="0">
                  <c:v>1. Toka</c:v>
                </c:pt>
                <c:pt idx="1">
                  <c:v>2. Ndërtesa (blerë)</c:v>
                </c:pt>
                <c:pt idx="2">
                  <c:v>3. Makineri &amp; Pajisje</c:v>
                </c:pt>
                <c:pt idx="3">
                  <c:v>4. Pajisje Zyre</c:v>
                </c:pt>
                <c:pt idx="4">
                  <c:v>5. Mjete Transporti</c:v>
                </c:pt>
                <c:pt idx="5">
                  <c:v>6. Të Tjera</c:v>
                </c:pt>
                <c:pt idx="6">
                  <c:v>Totali i Investimeve Fikse</c:v>
                </c:pt>
              </c:strCache>
            </c:strRef>
          </c:cat>
          <c:val>
            <c:numRef>
              <c:f>'Plan Financimi '!$B$7:$B$13</c:f>
              <c:numCache>
                <c:ptCount val="7"/>
                <c:pt idx="6">
                  <c:v>0</c:v>
                </c:pt>
              </c:numCache>
            </c:numRef>
          </c:val>
        </c:ser>
        <c:overlap val="-27"/>
        <c:gapWidth val="219"/>
        <c:axId val="46110250"/>
        <c:axId val="12339067"/>
      </c:barChart>
      <c:catAx>
        <c:axId val="461102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339067"/>
        <c:crossesAt val="0"/>
        <c:auto val="1"/>
        <c:lblOffset val="100"/>
        <c:tickLblSkip val="1"/>
        <c:noMultiLvlLbl val="0"/>
      </c:catAx>
      <c:valAx>
        <c:axId val="123390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1102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314325</xdr:colOff>
      <xdr:row>1</xdr:row>
      <xdr:rowOff>19050</xdr:rowOff>
    </xdr:from>
    <xdr:to>
      <xdr:col>9</xdr:col>
      <xdr:colOff>676275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314325" y="209550"/>
        <a:ext cx="687705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zoomScalePageLayoutView="0" workbookViewId="0" topLeftCell="A13">
      <selection activeCell="K8" sqref="K8"/>
    </sheetView>
  </sheetViews>
  <sheetFormatPr defaultColWidth="10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B17"/>
  <sheetViews>
    <sheetView zoomScale="140" zoomScaleNormal="140" zoomScalePageLayoutView="0" workbookViewId="0" topLeftCell="A4">
      <selection activeCell="B17" sqref="B17"/>
    </sheetView>
  </sheetViews>
  <sheetFormatPr defaultColWidth="8.8515625" defaultRowHeight="15"/>
  <cols>
    <col min="1" max="1" width="8.8515625" style="0" customWidth="1"/>
    <col min="2" max="2" width="41.28125" style="0" customWidth="1"/>
  </cols>
  <sheetData>
    <row r="5" ht="24.75" customHeight="1">
      <c r="B5" s="1" t="s">
        <v>0</v>
      </c>
    </row>
    <row r="6" ht="25.5" customHeight="1">
      <c r="B6" s="1" t="s">
        <v>1</v>
      </c>
    </row>
    <row r="7" ht="20.25" customHeight="1">
      <c r="B7" s="1" t="s">
        <v>2</v>
      </c>
    </row>
    <row r="8" ht="26.25" customHeight="1">
      <c r="B8" s="1" t="s">
        <v>3</v>
      </c>
    </row>
    <row r="9" ht="27" customHeight="1">
      <c r="B9" s="1" t="s">
        <v>4</v>
      </c>
    </row>
    <row r="10" ht="18.75">
      <c r="B10" s="2"/>
    </row>
    <row r="11" ht="21.75" customHeight="1">
      <c r="B11" s="1" t="s">
        <v>5</v>
      </c>
    </row>
    <row r="12" ht="25.5" customHeight="1">
      <c r="B12" s="1" t="s">
        <v>6</v>
      </c>
    </row>
    <row r="13" ht="22.5" customHeight="1">
      <c r="B13" s="1" t="s">
        <v>7</v>
      </c>
    </row>
    <row r="14" ht="21" customHeight="1">
      <c r="B14" s="1" t="s">
        <v>8</v>
      </c>
    </row>
    <row r="15" ht="21" customHeight="1">
      <c r="B15" s="1" t="s">
        <v>9</v>
      </c>
    </row>
    <row r="16" ht="18.75" customHeight="1">
      <c r="B16" s="1" t="s">
        <v>10</v>
      </c>
    </row>
    <row r="17" ht="19.5" customHeight="1">
      <c r="B17" s="1" t="s">
        <v>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="140" zoomScaleNormal="140" zoomScalePageLayoutView="0" workbookViewId="0" topLeftCell="A4">
      <selection activeCell="A26" sqref="A26"/>
    </sheetView>
  </sheetViews>
  <sheetFormatPr defaultColWidth="30.57421875" defaultRowHeight="15"/>
  <cols>
    <col min="1" max="1" width="38.7109375" style="0" customWidth="1"/>
    <col min="2" max="2" width="15.57421875" style="3" customWidth="1"/>
    <col min="3" max="3" width="9.140625" style="0" customWidth="1"/>
    <col min="4" max="4" width="26.28125" style="3" customWidth="1"/>
    <col min="5" max="5" width="12.57421875" style="3" customWidth="1"/>
    <col min="6" max="6" width="13.140625" style="0" customWidth="1"/>
    <col min="7" max="7" width="16.57421875" style="0" customWidth="1"/>
  </cols>
  <sheetData>
    <row r="1" spans="1:7" s="4" customFormat="1" ht="15">
      <c r="A1" s="92" t="s">
        <v>12</v>
      </c>
      <c r="B1" s="92"/>
      <c r="C1" s="92"/>
      <c r="D1" s="92"/>
      <c r="E1" s="92"/>
      <c r="F1"/>
      <c r="G1"/>
    </row>
    <row r="2" spans="1:5" ht="15">
      <c r="A2" s="92" t="s">
        <v>13</v>
      </c>
      <c r="B2" s="92"/>
      <c r="C2" s="92"/>
      <c r="D2" s="92"/>
      <c r="E2" s="92"/>
    </row>
    <row r="3" ht="15">
      <c r="A3" s="5"/>
    </row>
    <row r="4" spans="1:4" ht="15">
      <c r="A4" s="6" t="s">
        <v>14</v>
      </c>
      <c r="D4"/>
    </row>
    <row r="5" spans="1:5" ht="15.75">
      <c r="A5" s="7" t="s">
        <v>15</v>
      </c>
      <c r="B5" s="8"/>
      <c r="C5" s="9"/>
      <c r="D5" s="8" t="s">
        <v>16</v>
      </c>
      <c r="E5" s="8"/>
    </row>
    <row r="6" spans="1:5" ht="15">
      <c r="A6" s="10" t="s">
        <v>17</v>
      </c>
      <c r="B6" s="11" t="s">
        <v>18</v>
      </c>
      <c r="C6" s="12"/>
      <c r="D6" s="11" t="s">
        <v>19</v>
      </c>
      <c r="E6" s="13"/>
    </row>
    <row r="7" spans="1:5" ht="15">
      <c r="A7" s="4" t="s">
        <v>20</v>
      </c>
      <c r="B7" s="14"/>
      <c r="C7" s="12"/>
      <c r="D7" s="13" t="s">
        <v>21</v>
      </c>
      <c r="E7" s="14"/>
    </row>
    <row r="8" spans="1:5" ht="15">
      <c r="A8" s="4" t="s">
        <v>22</v>
      </c>
      <c r="B8" s="14"/>
      <c r="C8" s="12"/>
      <c r="D8" s="13" t="s">
        <v>23</v>
      </c>
      <c r="E8" s="14"/>
    </row>
    <row r="9" spans="1:5" ht="15">
      <c r="A9" s="4" t="s">
        <v>24</v>
      </c>
      <c r="B9" s="14"/>
      <c r="C9" s="12"/>
      <c r="D9" s="14" t="s">
        <v>25</v>
      </c>
      <c r="E9" s="14"/>
    </row>
    <row r="10" spans="1:5" ht="15">
      <c r="A10" s="4" t="s">
        <v>26</v>
      </c>
      <c r="B10" s="14"/>
      <c r="C10" s="12"/>
      <c r="D10" s="11" t="s">
        <v>27</v>
      </c>
      <c r="E10" s="11">
        <f>SUM(E7:E9)</f>
        <v>0</v>
      </c>
    </row>
    <row r="11" spans="1:5" ht="15">
      <c r="A11" s="4" t="s">
        <v>28</v>
      </c>
      <c r="B11" s="14"/>
      <c r="C11" s="12"/>
      <c r="D11" s="11"/>
      <c r="E11" s="13"/>
    </row>
    <row r="12" spans="1:5" ht="15">
      <c r="A12" s="4" t="s">
        <v>29</v>
      </c>
      <c r="B12" s="14"/>
      <c r="C12" s="12"/>
      <c r="D12" s="13"/>
      <c r="E12" s="13"/>
    </row>
    <row r="13" spans="1:5" ht="15">
      <c r="A13" s="10" t="s">
        <v>30</v>
      </c>
      <c r="B13" s="11">
        <f>SUM(B7:B12)</f>
        <v>0</v>
      </c>
      <c r="C13" s="12"/>
      <c r="D13" s="11" t="s">
        <v>31</v>
      </c>
      <c r="E13" s="13"/>
    </row>
    <row r="14" spans="1:5" ht="15">
      <c r="A14" s="10"/>
      <c r="B14" s="13"/>
      <c r="C14" s="12"/>
      <c r="D14" s="14" t="s">
        <v>32</v>
      </c>
      <c r="E14" s="14"/>
    </row>
    <row r="15" spans="1:5" ht="15">
      <c r="A15" s="15" t="s">
        <v>33</v>
      </c>
      <c r="B15" s="13"/>
      <c r="C15" s="12"/>
      <c r="D15" s="14" t="s">
        <v>34</v>
      </c>
      <c r="E15" s="14"/>
    </row>
    <row r="16" spans="1:5" ht="15">
      <c r="A16" s="4"/>
      <c r="B16" s="14"/>
      <c r="C16" s="12"/>
      <c r="D16" s="11" t="s">
        <v>35</v>
      </c>
      <c r="E16" s="11">
        <f>SUM(E14:E15)</f>
        <v>0</v>
      </c>
    </row>
    <row r="17" spans="1:5" ht="15">
      <c r="A17" s="4" t="s">
        <v>36</v>
      </c>
      <c r="B17" s="14"/>
      <c r="C17" s="12"/>
      <c r="D17" s="13"/>
      <c r="E17" s="13"/>
    </row>
    <row r="18" spans="1:5" ht="15">
      <c r="A18" s="4" t="s">
        <v>37</v>
      </c>
      <c r="B18" s="14"/>
      <c r="C18" s="12"/>
      <c r="D18" s="13"/>
      <c r="E18" s="13"/>
    </row>
    <row r="19" spans="1:5" ht="15">
      <c r="A19" s="4"/>
      <c r="B19" s="14"/>
      <c r="C19" s="12"/>
      <c r="D19" s="11" t="s">
        <v>38</v>
      </c>
      <c r="E19" s="13"/>
    </row>
    <row r="20" spans="1:5" ht="15">
      <c r="A20" s="4" t="s">
        <v>39</v>
      </c>
      <c r="B20" s="14"/>
      <c r="C20" s="12"/>
      <c r="D20" s="13" t="s">
        <v>40</v>
      </c>
      <c r="E20" s="14"/>
    </row>
    <row r="21" spans="1:5" ht="15">
      <c r="A21" s="10" t="s">
        <v>41</v>
      </c>
      <c r="B21" s="11">
        <f>SUM(B16:B20)</f>
        <v>0</v>
      </c>
      <c r="C21" s="12"/>
      <c r="D21" s="13" t="s">
        <v>42</v>
      </c>
      <c r="E21" s="14"/>
    </row>
    <row r="22" spans="1:5" ht="15">
      <c r="A22" s="10"/>
      <c r="B22" s="13"/>
      <c r="C22" s="12"/>
      <c r="D22" s="13" t="s">
        <v>43</v>
      </c>
      <c r="E22" s="14"/>
    </row>
    <row r="23" spans="1:5" ht="15">
      <c r="A23" s="10" t="s">
        <v>44</v>
      </c>
      <c r="B23" s="13"/>
      <c r="C23" s="12"/>
      <c r="D23" s="13" t="s">
        <v>45</v>
      </c>
      <c r="E23" s="14"/>
    </row>
    <row r="24" spans="1:5" ht="30">
      <c r="A24" s="4" t="s">
        <v>46</v>
      </c>
      <c r="B24" s="14"/>
      <c r="C24" s="12"/>
      <c r="D24" s="14" t="s">
        <v>47</v>
      </c>
      <c r="E24" s="14"/>
    </row>
    <row r="25" spans="1:5" ht="30">
      <c r="A25" s="4" t="s">
        <v>48</v>
      </c>
      <c r="B25" s="14"/>
      <c r="C25" s="12"/>
      <c r="D25" s="11" t="s">
        <v>49</v>
      </c>
      <c r="E25" s="11">
        <f>SUM(E20:E24)</f>
        <v>0</v>
      </c>
    </row>
    <row r="26" spans="1:5" ht="30">
      <c r="A26" s="4" t="s">
        <v>50</v>
      </c>
      <c r="B26" s="14"/>
      <c r="C26" s="12"/>
      <c r="D26" s="13"/>
      <c r="E26" s="13"/>
    </row>
    <row r="27" spans="1:5" ht="15">
      <c r="A27" s="4" t="s">
        <v>51</v>
      </c>
      <c r="B27" s="14"/>
      <c r="C27" s="12"/>
      <c r="D27" s="13"/>
      <c r="E27" s="13"/>
    </row>
    <row r="28" spans="1:5" ht="15">
      <c r="A28" s="10" t="s">
        <v>52</v>
      </c>
      <c r="B28" s="11"/>
      <c r="C28" s="12"/>
      <c r="D28" s="13"/>
      <c r="E28" s="13"/>
    </row>
    <row r="29" spans="1:5" ht="15">
      <c r="A29" s="10"/>
      <c r="B29" s="13"/>
      <c r="C29" s="12"/>
      <c r="D29" s="11"/>
      <c r="E29" s="13"/>
    </row>
    <row r="30" spans="1:5" ht="15">
      <c r="A30" s="16" t="s">
        <v>53</v>
      </c>
      <c r="B30" s="17">
        <f>B28+B21+B13</f>
        <v>0</v>
      </c>
      <c r="C30" s="18"/>
      <c r="D30" s="17" t="s">
        <v>54</v>
      </c>
      <c r="E30" s="17">
        <f>E25+E16+E10</f>
        <v>0</v>
      </c>
    </row>
    <row r="31" spans="1:5" ht="15">
      <c r="A31" s="93" t="s">
        <v>55</v>
      </c>
      <c r="B31" s="93"/>
      <c r="C31" s="93"/>
      <c r="D31" s="93"/>
      <c r="E31" s="93"/>
    </row>
    <row r="32" spans="1:5" ht="15.75">
      <c r="A32" s="19"/>
      <c r="B32" s="20"/>
      <c r="C32" s="20"/>
      <c r="D32" s="21"/>
      <c r="E32" s="21"/>
    </row>
    <row r="33" spans="1:5" ht="15">
      <c r="A33" s="22"/>
      <c r="B33" s="23"/>
      <c r="C33" s="23"/>
      <c r="D33" s="24"/>
      <c r="E33" s="24"/>
    </row>
    <row r="34" spans="1:5" ht="15">
      <c r="A34" s="22"/>
      <c r="B34" s="23"/>
      <c r="C34" s="23"/>
      <c r="D34" s="24"/>
      <c r="E34" s="24"/>
    </row>
    <row r="35" spans="1:5" ht="15">
      <c r="A35" s="22"/>
      <c r="B35" s="23"/>
      <c r="C35" s="23"/>
      <c r="D35" s="24"/>
      <c r="E35" s="24"/>
    </row>
    <row r="36" spans="1:5" ht="15">
      <c r="A36" s="22"/>
      <c r="B36" s="23"/>
      <c r="C36" s="23"/>
      <c r="D36" s="24"/>
      <c r="E36" s="24"/>
    </row>
    <row r="37" spans="1:5" ht="15">
      <c r="A37" s="25"/>
      <c r="B37" s="23"/>
      <c r="C37" s="23"/>
      <c r="D37" s="24"/>
      <c r="E37" s="24"/>
    </row>
    <row r="38" spans="1:5" ht="15">
      <c r="A38" s="26"/>
      <c r="B38" s="27"/>
      <c r="C38" s="27"/>
      <c r="D38" s="28"/>
      <c r="E38" s="28"/>
    </row>
    <row r="39" spans="1:5" ht="15">
      <c r="A39" s="26"/>
      <c r="B39" s="27"/>
      <c r="C39" s="27"/>
      <c r="D39" s="28"/>
      <c r="E39" s="28"/>
    </row>
  </sheetData>
  <sheetProtection selectLockedCells="1" selectUnlockedCells="1"/>
  <mergeCells count="3">
    <mergeCell ref="A1:E1"/>
    <mergeCell ref="A2:E2"/>
    <mergeCell ref="A31:E31"/>
  </mergeCells>
  <printOptions/>
  <pageMargins left="0.7" right="0.7" top="0.7875" bottom="0.7875" header="0.5118055555555555" footer="0.3"/>
  <pageSetup fitToHeight="1" fitToWidth="1" horizontalDpi="300" verticalDpi="300" orientation="portrait" paperSize="9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140" zoomScaleNormal="140" zoomScaleSheetLayoutView="100" zoomScalePageLayoutView="0" workbookViewId="0" topLeftCell="A13">
      <selection activeCell="A21" sqref="A21"/>
    </sheetView>
  </sheetViews>
  <sheetFormatPr defaultColWidth="11.28125" defaultRowHeight="15"/>
  <cols>
    <col min="1" max="1" width="29.28125" style="0" customWidth="1"/>
    <col min="2" max="2" width="11.421875" style="3" customWidth="1"/>
    <col min="3" max="3" width="16.140625" style="0" customWidth="1"/>
    <col min="4" max="4" width="12.140625" style="0" customWidth="1"/>
    <col min="5" max="5" width="12.7109375" style="3" customWidth="1"/>
  </cols>
  <sheetData>
    <row r="1" ht="15">
      <c r="A1" s="6" t="s">
        <v>56</v>
      </c>
    </row>
    <row r="3" spans="1:5" ht="60">
      <c r="A3" s="29" t="s">
        <v>57</v>
      </c>
      <c r="B3" s="30" t="s">
        <v>58</v>
      </c>
      <c r="C3" s="31" t="s">
        <v>59</v>
      </c>
      <c r="D3" s="31" t="s">
        <v>60</v>
      </c>
      <c r="E3" s="32" t="s">
        <v>61</v>
      </c>
    </row>
    <row r="4" spans="1:5" ht="15">
      <c r="A4" s="10" t="s">
        <v>17</v>
      </c>
      <c r="B4" s="33"/>
      <c r="C4" s="12"/>
      <c r="D4" s="34"/>
      <c r="E4" s="13"/>
    </row>
    <row r="5" spans="1:5" ht="15">
      <c r="A5" s="35"/>
      <c r="B5" s="36"/>
      <c r="C5" s="37"/>
      <c r="D5" s="38"/>
      <c r="E5" s="39">
        <f aca="true" t="shared" si="0" ref="E5:E12">_xlfn.IFERROR(B5/D5,"")</f>
      </c>
    </row>
    <row r="6" spans="1:5" ht="15">
      <c r="A6" s="40" t="s">
        <v>62</v>
      </c>
      <c r="B6" s="36">
        <f>'Plan Financimi '!B8</f>
        <v>0</v>
      </c>
      <c r="C6" s="37" t="s">
        <v>63</v>
      </c>
      <c r="D6" s="38"/>
      <c r="E6" s="39">
        <f t="shared" si="0"/>
      </c>
    </row>
    <row r="7" spans="1:5" ht="15">
      <c r="A7" s="40" t="s">
        <v>64</v>
      </c>
      <c r="B7" s="36">
        <f>'Plan Financimi '!B9</f>
        <v>0</v>
      </c>
      <c r="C7" s="37" t="s">
        <v>65</v>
      </c>
      <c r="D7" s="38"/>
      <c r="E7" s="39">
        <f t="shared" si="0"/>
      </c>
    </row>
    <row r="8" spans="1:5" ht="15">
      <c r="A8" s="40" t="s">
        <v>66</v>
      </c>
      <c r="B8" s="36">
        <f>'Plan Financimi '!B10</f>
        <v>0</v>
      </c>
      <c r="C8" s="37" t="s">
        <v>67</v>
      </c>
      <c r="D8" s="38"/>
      <c r="E8" s="39">
        <f t="shared" si="0"/>
      </c>
    </row>
    <row r="9" spans="1:5" ht="15">
      <c r="A9" s="40" t="s">
        <v>68</v>
      </c>
      <c r="B9" s="36">
        <f>'Plan Financimi '!B11</f>
        <v>0</v>
      </c>
      <c r="C9" s="37" t="s">
        <v>69</v>
      </c>
      <c r="D9" s="38"/>
      <c r="E9" s="39">
        <f t="shared" si="0"/>
      </c>
    </row>
    <row r="10" spans="1:5" ht="15">
      <c r="A10" s="40" t="s">
        <v>70</v>
      </c>
      <c r="B10" s="36">
        <f>'Plan Financimi '!B12</f>
        <v>0</v>
      </c>
      <c r="C10" s="37"/>
      <c r="D10" s="38"/>
      <c r="E10" s="39">
        <f t="shared" si="0"/>
      </c>
    </row>
    <row r="11" spans="1:5" ht="15">
      <c r="A11" s="10" t="s">
        <v>71</v>
      </c>
      <c r="B11" s="33">
        <f>'Plan Financimi '!B21</f>
        <v>0</v>
      </c>
      <c r="C11" s="41" t="s">
        <v>69</v>
      </c>
      <c r="D11" s="42"/>
      <c r="E11" s="39">
        <f t="shared" si="0"/>
      </c>
    </row>
    <row r="12" spans="1:5" ht="15">
      <c r="A12" s="10" t="s">
        <v>44</v>
      </c>
      <c r="B12" s="36">
        <f>'Plan Financimi '!B28</f>
        <v>0</v>
      </c>
      <c r="C12" s="37" t="s">
        <v>69</v>
      </c>
      <c r="D12" s="38"/>
      <c r="E12" s="39">
        <f t="shared" si="0"/>
      </c>
    </row>
    <row r="13" spans="1:5" ht="19.5" customHeight="1">
      <c r="A13" s="43"/>
      <c r="B13" s="44"/>
      <c r="C13" s="45"/>
      <c r="D13" s="10" t="s">
        <v>72</v>
      </c>
      <c r="E13" s="46">
        <f>SUM(E5:E12)</f>
        <v>0</v>
      </c>
    </row>
    <row r="15" spans="1:5" ht="15">
      <c r="A15" s="94" t="s">
        <v>73</v>
      </c>
      <c r="B15" s="94"/>
      <c r="C15" s="94"/>
      <c r="D15" s="94"/>
      <c r="E15" s="94"/>
    </row>
    <row r="16" spans="1:5" ht="15">
      <c r="A16" s="94" t="s">
        <v>74</v>
      </c>
      <c r="B16" s="94"/>
      <c r="C16" s="94"/>
      <c r="D16" s="94"/>
      <c r="E16" s="94"/>
    </row>
    <row r="17" spans="1:5" ht="45">
      <c r="A17" s="29" t="s">
        <v>75</v>
      </c>
      <c r="B17" s="47" t="s">
        <v>76</v>
      </c>
      <c r="C17" s="29" t="s">
        <v>77</v>
      </c>
      <c r="D17" s="29" t="s">
        <v>60</v>
      </c>
      <c r="E17" s="47" t="s">
        <v>78</v>
      </c>
    </row>
    <row r="18" spans="1:5" ht="15">
      <c r="A18" s="40" t="s">
        <v>79</v>
      </c>
      <c r="B18" s="48"/>
      <c r="C18" s="49"/>
      <c r="D18" s="49"/>
      <c r="E18" s="39">
        <f>_xlfn.IFERROR(B18/D18,"")</f>
      </c>
    </row>
    <row r="19" spans="1:5" ht="15">
      <c r="A19" s="40" t="s">
        <v>80</v>
      </c>
      <c r="B19" s="48"/>
      <c r="C19" s="49"/>
      <c r="D19" s="49"/>
      <c r="E19" s="39">
        <f>_xlfn.IFERROR(B19/D19,"")</f>
      </c>
    </row>
    <row r="20" spans="1:5" ht="15">
      <c r="A20" s="40" t="str">
        <f>+A18</f>
        <v>Makineri shtesë</v>
      </c>
      <c r="B20" s="48"/>
      <c r="C20" s="49"/>
      <c r="D20" s="49"/>
      <c r="E20" s="39">
        <f>_xlfn.IFERROR(B20/D20,"")</f>
      </c>
    </row>
    <row r="21" spans="1:5" ht="15">
      <c r="A21" s="40" t="str">
        <f>A19</f>
        <v>Pajisje zyre shtesë</v>
      </c>
      <c r="B21" s="48"/>
      <c r="C21" s="49"/>
      <c r="D21" s="49"/>
      <c r="E21" s="39">
        <f>_xlfn.IFERROR(B21/D21,"")</f>
      </c>
    </row>
    <row r="22" spans="1:5" ht="15">
      <c r="A22" s="40" t="s">
        <v>81</v>
      </c>
      <c r="B22" s="50"/>
      <c r="C22" s="40"/>
      <c r="D22" s="40"/>
      <c r="E22" s="39">
        <f>_xlfn.IFERROR(B22/D22,"")</f>
      </c>
    </row>
  </sheetData>
  <sheetProtection selectLockedCells="1" selectUnlockedCells="1"/>
  <mergeCells count="2">
    <mergeCell ref="A15:E15"/>
    <mergeCell ref="A16:E16"/>
  </mergeCells>
  <printOptions/>
  <pageMargins left="0.7" right="0.7" top="0.7875" bottom="0.7875" header="0.5118055555555555" footer="0.3"/>
  <pageSetup horizontalDpi="300" verticalDpi="300" orientation="portrait" paperSize="9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140" zoomScaleNormal="140" zoomScalePageLayoutView="0" workbookViewId="0" topLeftCell="A4">
      <selection activeCell="M20" sqref="M20"/>
    </sheetView>
  </sheetViews>
  <sheetFormatPr defaultColWidth="11.28125" defaultRowHeight="15"/>
  <cols>
    <col min="1" max="1" width="32.140625" style="0" customWidth="1"/>
    <col min="2" max="2" width="12.140625" style="0" customWidth="1"/>
    <col min="3" max="6" width="12.421875" style="0" customWidth="1"/>
    <col min="7" max="8" width="9.00390625" style="0" customWidth="1"/>
    <col min="9" max="13" width="10.28125" style="0" customWidth="1"/>
    <col min="14" max="14" width="11.421875" style="0" customWidth="1"/>
  </cols>
  <sheetData>
    <row r="1" ht="15">
      <c r="A1" s="6" t="s">
        <v>82</v>
      </c>
    </row>
    <row r="2" spans="1:8" ht="29.25" customHeight="1">
      <c r="A2" s="51" t="s">
        <v>83</v>
      </c>
      <c r="B2" s="99" t="s">
        <v>84</v>
      </c>
      <c r="C2" s="99"/>
      <c r="D2" s="99"/>
      <c r="E2" s="99"/>
      <c r="F2" s="99"/>
      <c r="G2" s="99"/>
      <c r="H2" s="99"/>
    </row>
    <row r="3" spans="1:8" ht="16.5" customHeight="1">
      <c r="A3" s="51" t="s">
        <v>85</v>
      </c>
      <c r="B3" s="102" t="s">
        <v>86</v>
      </c>
      <c r="C3" s="102"/>
      <c r="D3" s="51" t="s">
        <v>87</v>
      </c>
      <c r="E3" s="102" t="s">
        <v>88</v>
      </c>
      <c r="F3" s="102"/>
      <c r="G3" s="103" t="s">
        <v>89</v>
      </c>
      <c r="H3" s="103"/>
    </row>
    <row r="4" spans="1:8" ht="15">
      <c r="A4" s="52" t="s">
        <v>32</v>
      </c>
      <c r="B4" s="104"/>
      <c r="C4" s="104"/>
      <c r="D4" s="52"/>
      <c r="E4" s="101"/>
      <c r="F4" s="101"/>
      <c r="G4" s="98">
        <f aca="true" t="shared" si="0" ref="G4:G9">E4*D4</f>
        <v>0</v>
      </c>
      <c r="H4" s="98"/>
    </row>
    <row r="5" spans="1:8" ht="15">
      <c r="A5" s="52" t="s">
        <v>34</v>
      </c>
      <c r="B5" s="100"/>
      <c r="C5" s="100"/>
      <c r="D5" s="52"/>
      <c r="E5" s="101"/>
      <c r="F5" s="101"/>
      <c r="G5" s="98">
        <f t="shared" si="0"/>
        <v>0</v>
      </c>
      <c r="H5" s="98"/>
    </row>
    <row r="6" spans="1:8" ht="15">
      <c r="A6" s="52" t="s">
        <v>90</v>
      </c>
      <c r="B6" s="100"/>
      <c r="C6" s="100"/>
      <c r="D6" s="52"/>
      <c r="E6" s="101"/>
      <c r="F6" s="101"/>
      <c r="G6" s="98">
        <f t="shared" si="0"/>
        <v>0</v>
      </c>
      <c r="H6" s="98"/>
    </row>
    <row r="7" spans="1:8" ht="15">
      <c r="A7" s="52" t="s">
        <v>91</v>
      </c>
      <c r="B7" s="100"/>
      <c r="C7" s="100"/>
      <c r="D7" s="52"/>
      <c r="E7" s="101"/>
      <c r="F7" s="101"/>
      <c r="G7" s="98">
        <f t="shared" si="0"/>
        <v>0</v>
      </c>
      <c r="H7" s="98"/>
    </row>
    <row r="8" spans="1:8" ht="15">
      <c r="A8" s="52" t="s">
        <v>92</v>
      </c>
      <c r="B8" s="100"/>
      <c r="C8" s="100"/>
      <c r="D8" s="52"/>
      <c r="E8" s="101"/>
      <c r="F8" s="101"/>
      <c r="G8" s="98">
        <f t="shared" si="0"/>
        <v>0</v>
      </c>
      <c r="H8" s="98"/>
    </row>
    <row r="9" spans="1:8" ht="25.5">
      <c r="A9" s="53" t="s">
        <v>93</v>
      </c>
      <c r="B9" s="96"/>
      <c r="C9" s="96"/>
      <c r="D9" s="54"/>
      <c r="E9" s="97"/>
      <c r="F9" s="97"/>
      <c r="G9" s="98">
        <f t="shared" si="0"/>
        <v>0</v>
      </c>
      <c r="H9" s="98"/>
    </row>
    <row r="11" spans="1:8" ht="29.25" customHeight="1">
      <c r="A11" s="55" t="s">
        <v>94</v>
      </c>
      <c r="B11" s="99" t="s">
        <v>84</v>
      </c>
      <c r="C11" s="99"/>
      <c r="D11" s="99"/>
      <c r="E11" s="99"/>
      <c r="F11" s="99"/>
      <c r="G11" s="99"/>
      <c r="H11" s="99"/>
    </row>
    <row r="12" spans="1:14" ht="15.75" customHeight="1">
      <c r="A12" s="56" t="s">
        <v>95</v>
      </c>
      <c r="B12" s="95" t="s">
        <v>96</v>
      </c>
      <c r="C12" s="95" t="s">
        <v>97</v>
      </c>
      <c r="D12" s="95" t="s">
        <v>98</v>
      </c>
      <c r="E12" s="95" t="s">
        <v>99</v>
      </c>
      <c r="F12" s="95" t="s">
        <v>100</v>
      </c>
      <c r="G12" s="95" t="s">
        <v>101</v>
      </c>
      <c r="H12" s="95" t="s">
        <v>102</v>
      </c>
      <c r="I12" s="95" t="s">
        <v>103</v>
      </c>
      <c r="J12" s="95" t="s">
        <v>104</v>
      </c>
      <c r="K12" s="95" t="s">
        <v>105</v>
      </c>
      <c r="L12" s="95" t="s">
        <v>106</v>
      </c>
      <c r="M12" s="95" t="s">
        <v>107</v>
      </c>
      <c r="N12" s="95" t="s">
        <v>108</v>
      </c>
    </row>
    <row r="13" spans="1:14" ht="15">
      <c r="A13" s="55" t="s">
        <v>109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</row>
    <row r="14" spans="1:14" ht="15">
      <c r="A14" s="57" t="str">
        <f>A4</f>
        <v>1.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39">
        <f aca="true" t="shared" si="1" ref="N14:N19">SUM(B14:M14)*E4</f>
        <v>0</v>
      </c>
    </row>
    <row r="15" spans="1:14" ht="15">
      <c r="A15" s="57" t="str">
        <f>A5</f>
        <v>2.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39">
        <f t="shared" si="1"/>
        <v>0</v>
      </c>
    </row>
    <row r="16" spans="1:14" ht="15">
      <c r="A16" s="57" t="str">
        <f>A6</f>
        <v>3.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39">
        <f t="shared" si="1"/>
        <v>0</v>
      </c>
    </row>
    <row r="17" spans="1:14" ht="15">
      <c r="A17" s="57" t="str">
        <f>A7</f>
        <v>4.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39">
        <f t="shared" si="1"/>
        <v>0</v>
      </c>
    </row>
    <row r="18" spans="1:14" ht="15">
      <c r="A18" s="57" t="str">
        <f>A8</f>
        <v>5.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39">
        <f t="shared" si="1"/>
        <v>0</v>
      </c>
    </row>
    <row r="19" spans="1:14" ht="25.5">
      <c r="A19" s="53" t="s">
        <v>93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39">
        <f t="shared" si="1"/>
        <v>0</v>
      </c>
    </row>
    <row r="20" spans="1:14" ht="15">
      <c r="A20" s="59" t="s">
        <v>110</v>
      </c>
      <c r="B20" s="60">
        <f aca="true" t="shared" si="2" ref="B20:M20">B14*$E4+B15*$E5+B16*$E6+B17*$E7+B18*$E8+B19*$E9</f>
        <v>0</v>
      </c>
      <c r="C20" s="60">
        <f t="shared" si="2"/>
        <v>0</v>
      </c>
      <c r="D20" s="60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>SUM(N14:N19)</f>
        <v>0</v>
      </c>
    </row>
    <row r="21" ht="15">
      <c r="A21" t="s">
        <v>111</v>
      </c>
    </row>
    <row r="22" spans="1:6" ht="15" customHeight="1">
      <c r="A22" s="56" t="s">
        <v>112</v>
      </c>
      <c r="B22" s="95" t="s">
        <v>113</v>
      </c>
      <c r="C22" s="95" t="s">
        <v>114</v>
      </c>
      <c r="D22" s="95" t="s">
        <v>115</v>
      </c>
      <c r="E22" s="95" t="s">
        <v>116</v>
      </c>
      <c r="F22" s="95" t="s">
        <v>117</v>
      </c>
    </row>
    <row r="23" spans="1:6" ht="15">
      <c r="A23" s="55" t="s">
        <v>109</v>
      </c>
      <c r="B23" s="95"/>
      <c r="C23" s="95"/>
      <c r="D23" s="95"/>
      <c r="E23" s="95"/>
      <c r="F23" s="95"/>
    </row>
    <row r="24" spans="1:6" ht="15">
      <c r="A24" s="4" t="str">
        <f>A14</f>
        <v>1.</v>
      </c>
      <c r="B24" s="39">
        <f aca="true" t="shared" si="3" ref="B24:B29">N14</f>
        <v>0</v>
      </c>
      <c r="C24" s="58"/>
      <c r="D24" s="58"/>
      <c r="E24" s="58"/>
      <c r="F24" s="58"/>
    </row>
    <row r="25" spans="1:6" ht="15">
      <c r="A25" s="4" t="str">
        <f>A15</f>
        <v>2.</v>
      </c>
      <c r="B25" s="39">
        <f t="shared" si="3"/>
        <v>0</v>
      </c>
      <c r="C25" s="58"/>
      <c r="D25" s="58"/>
      <c r="E25" s="58"/>
      <c r="F25" s="58"/>
    </row>
    <row r="26" spans="1:6" ht="15">
      <c r="A26" s="4" t="str">
        <f>A16</f>
        <v>3.</v>
      </c>
      <c r="B26" s="39">
        <f t="shared" si="3"/>
        <v>0</v>
      </c>
      <c r="C26" s="58"/>
      <c r="D26" s="58"/>
      <c r="E26" s="58"/>
      <c r="F26" s="58"/>
    </row>
    <row r="27" spans="1:6" ht="15">
      <c r="A27" s="4" t="str">
        <f>A17</f>
        <v>4.</v>
      </c>
      <c r="B27" s="39">
        <f t="shared" si="3"/>
        <v>0</v>
      </c>
      <c r="C27" s="58"/>
      <c r="D27" s="58"/>
      <c r="E27" s="58"/>
      <c r="F27" s="58"/>
    </row>
    <row r="28" spans="1:6" ht="15">
      <c r="A28" s="4" t="str">
        <f>A18</f>
        <v>5.</v>
      </c>
      <c r="B28" s="39">
        <f t="shared" si="3"/>
        <v>0</v>
      </c>
      <c r="C28" s="58"/>
      <c r="D28" s="58"/>
      <c r="E28" s="58"/>
      <c r="F28" s="58"/>
    </row>
    <row r="29" spans="1:6" ht="25.5">
      <c r="A29" s="53" t="s">
        <v>93</v>
      </c>
      <c r="B29" s="39">
        <f t="shared" si="3"/>
        <v>0</v>
      </c>
      <c r="C29" s="58"/>
      <c r="D29" s="58"/>
      <c r="E29" s="58"/>
      <c r="F29" s="58"/>
    </row>
    <row r="30" spans="1:6" ht="15">
      <c r="A30" s="59" t="s">
        <v>118</v>
      </c>
      <c r="B30" s="60">
        <f>SUM(B24:B29)</f>
        <v>0</v>
      </c>
      <c r="C30" s="60">
        <f>SUM(C24:C29)</f>
        <v>0</v>
      </c>
      <c r="D30" s="60">
        <f>SUM(D24:D29)</f>
        <v>0</v>
      </c>
      <c r="E30" s="60">
        <f>SUM(E24:E29)</f>
        <v>0</v>
      </c>
      <c r="F30" s="60">
        <f>SUM(F24:F29)</f>
        <v>0</v>
      </c>
    </row>
  </sheetData>
  <sheetProtection selectLockedCells="1" selectUnlockedCells="1"/>
  <mergeCells count="41">
    <mergeCell ref="B2:H2"/>
    <mergeCell ref="B3:C3"/>
    <mergeCell ref="E3:F3"/>
    <mergeCell ref="G3:H3"/>
    <mergeCell ref="B4:C4"/>
    <mergeCell ref="E4:F4"/>
    <mergeCell ref="G4:H4"/>
    <mergeCell ref="B5:C5"/>
    <mergeCell ref="E5:F5"/>
    <mergeCell ref="G5:H5"/>
    <mergeCell ref="B6:C6"/>
    <mergeCell ref="E6:F6"/>
    <mergeCell ref="G6:H6"/>
    <mergeCell ref="F12:F13"/>
    <mergeCell ref="G12:G13"/>
    <mergeCell ref="B7:C7"/>
    <mergeCell ref="E7:F7"/>
    <mergeCell ref="G7:H7"/>
    <mergeCell ref="B8:C8"/>
    <mergeCell ref="E8:F8"/>
    <mergeCell ref="G8:H8"/>
    <mergeCell ref="L12:L13"/>
    <mergeCell ref="M12:M13"/>
    <mergeCell ref="B9:C9"/>
    <mergeCell ref="E9:F9"/>
    <mergeCell ref="G9:H9"/>
    <mergeCell ref="B11:H11"/>
    <mergeCell ref="B12:B13"/>
    <mergeCell ref="C12:C13"/>
    <mergeCell ref="D12:D13"/>
    <mergeCell ref="E12:E13"/>
    <mergeCell ref="N12:N13"/>
    <mergeCell ref="B22:B23"/>
    <mergeCell ref="C22:C23"/>
    <mergeCell ref="D22:D23"/>
    <mergeCell ref="E22:E23"/>
    <mergeCell ref="F22:F23"/>
    <mergeCell ref="H12:H13"/>
    <mergeCell ref="I12:I13"/>
    <mergeCell ref="J12:J13"/>
    <mergeCell ref="K12:K13"/>
  </mergeCells>
  <printOptions/>
  <pageMargins left="0.7" right="0.7" top="0.7875" bottom="0.7875" header="0.5118055555555555" footer="0.3"/>
  <pageSetup fitToHeight="1" fitToWidth="1" horizontalDpi="300" verticalDpi="300" orientation="landscape" paperSize="9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="140" zoomScaleNormal="140" zoomScalePageLayoutView="0" workbookViewId="0" topLeftCell="A7">
      <selection activeCell="D8" sqref="D8"/>
    </sheetView>
  </sheetViews>
  <sheetFormatPr defaultColWidth="11.28125" defaultRowHeight="15"/>
  <cols>
    <col min="1" max="1" width="14.140625" style="61" customWidth="1"/>
    <col min="2" max="2" width="21.57421875" style="0" customWidth="1"/>
    <col min="3" max="7" width="12.7109375" style="3" customWidth="1"/>
    <col min="8" max="8" width="11.28125" style="0" customWidth="1"/>
    <col min="9" max="9" width="23.8515625" style="0" customWidth="1"/>
  </cols>
  <sheetData>
    <row r="1" spans="1:7" ht="15">
      <c r="A1" s="109" t="s">
        <v>119</v>
      </c>
      <c r="B1" s="109"/>
      <c r="C1" s="109"/>
      <c r="D1" s="109"/>
      <c r="E1" s="109"/>
      <c r="F1" s="109"/>
      <c r="G1" s="109"/>
    </row>
    <row r="2" spans="1:7" ht="15">
      <c r="A2" s="110" t="s">
        <v>120</v>
      </c>
      <c r="B2" s="110"/>
      <c r="C2" s="32" t="s">
        <v>121</v>
      </c>
      <c r="D2" s="32" t="s">
        <v>122</v>
      </c>
      <c r="E2" s="32" t="s">
        <v>123</v>
      </c>
      <c r="F2" s="32" t="s">
        <v>124</v>
      </c>
      <c r="G2" s="32" t="s">
        <v>125</v>
      </c>
    </row>
    <row r="3" spans="1:7" ht="15">
      <c r="A3" s="106" t="s">
        <v>126</v>
      </c>
      <c r="B3" s="106"/>
      <c r="C3" s="39">
        <f>'Plani i shitjeve 1&amp;5 vite'!B30</f>
        <v>0</v>
      </c>
      <c r="D3" s="39">
        <f>'Plani i shitjeve 1&amp;5 vite'!C30</f>
        <v>0</v>
      </c>
      <c r="E3" s="39">
        <f>'Plani i shitjeve 1&amp;5 vite'!D30</f>
        <v>0</v>
      </c>
      <c r="F3" s="39">
        <f>'Plani i shitjeve 1&amp;5 vite'!E30</f>
        <v>0</v>
      </c>
      <c r="G3" s="39">
        <f>'Plani i shitjeve 1&amp;5 vite'!F30</f>
        <v>0</v>
      </c>
    </row>
    <row r="4" spans="1:7" ht="15">
      <c r="A4" s="106" t="s">
        <v>127</v>
      </c>
      <c r="B4" s="106"/>
      <c r="C4" s="58"/>
      <c r="D4" s="58"/>
      <c r="E4" s="58"/>
      <c r="F4" s="58"/>
      <c r="G4" s="62"/>
    </row>
    <row r="5" spans="1:7" ht="15">
      <c r="A5" s="108" t="s">
        <v>128</v>
      </c>
      <c r="B5" s="108"/>
      <c r="C5" s="17">
        <f>SUM(C3:C4)</f>
        <v>0</v>
      </c>
      <c r="D5" s="17">
        <f>SUM(D3:D4)</f>
        <v>0</v>
      </c>
      <c r="E5" s="17">
        <f>SUM(E3:E4)</f>
        <v>0</v>
      </c>
      <c r="F5" s="17">
        <f>SUM(F3:F4)</f>
        <v>0</v>
      </c>
      <c r="G5" s="17">
        <f>SUM(G3:G4)</f>
        <v>0</v>
      </c>
    </row>
    <row r="6" spans="1:7" ht="15">
      <c r="A6" s="63" t="s">
        <v>18</v>
      </c>
      <c r="B6" s="18"/>
      <c r="C6" s="17"/>
      <c r="D6" s="17"/>
      <c r="E6" s="17"/>
      <c r="F6" s="17"/>
      <c r="G6" s="17"/>
    </row>
    <row r="7" spans="1:7" ht="15">
      <c r="A7" s="106" t="s">
        <v>129</v>
      </c>
      <c r="B7" s="106"/>
      <c r="C7" s="58"/>
      <c r="D7" s="58"/>
      <c r="E7" s="58"/>
      <c r="F7" s="58"/>
      <c r="G7" s="58"/>
    </row>
    <row r="8" spans="1:7" ht="15">
      <c r="A8" s="106" t="s">
        <v>130</v>
      </c>
      <c r="B8" s="106"/>
      <c r="C8" s="58"/>
      <c r="D8" s="58"/>
      <c r="E8" s="58"/>
      <c r="F8" s="58"/>
      <c r="G8" s="58"/>
    </row>
    <row r="9" spans="1:7" ht="15">
      <c r="A9" s="106" t="s">
        <v>131</v>
      </c>
      <c r="B9" s="106"/>
      <c r="C9" s="58"/>
      <c r="D9" s="58"/>
      <c r="E9" s="58"/>
      <c r="F9" s="58"/>
      <c r="G9" s="58"/>
    </row>
    <row r="10" spans="1:7" ht="15">
      <c r="A10" s="106" t="s">
        <v>132</v>
      </c>
      <c r="B10" s="106"/>
      <c r="C10" s="58"/>
      <c r="D10" s="58"/>
      <c r="E10" s="58"/>
      <c r="F10" s="58"/>
      <c r="G10" s="58"/>
    </row>
    <row r="11" spans="1:7" ht="15">
      <c r="A11" s="106" t="s">
        <v>133</v>
      </c>
      <c r="B11" s="106"/>
      <c r="C11" s="58"/>
      <c r="D11" s="58"/>
      <c r="E11" s="58"/>
      <c r="F11" s="58"/>
      <c r="G11" s="58"/>
    </row>
    <row r="12" spans="1:7" ht="15">
      <c r="A12" s="106" t="s">
        <v>134</v>
      </c>
      <c r="B12" s="106"/>
      <c r="C12" s="58"/>
      <c r="D12" s="58"/>
      <c r="E12" s="58"/>
      <c r="F12" s="58"/>
      <c r="G12" s="58"/>
    </row>
    <row r="13" spans="1:7" ht="15">
      <c r="A13" s="106" t="s">
        <v>135</v>
      </c>
      <c r="B13" s="106"/>
      <c r="C13" s="58"/>
      <c r="D13" s="58"/>
      <c r="E13" s="58"/>
      <c r="F13" s="58"/>
      <c r="G13" s="58"/>
    </row>
    <row r="14" spans="1:7" ht="15">
      <c r="A14" s="106" t="s">
        <v>136</v>
      </c>
      <c r="B14" s="106"/>
      <c r="C14" s="58"/>
      <c r="D14" s="58"/>
      <c r="E14" s="58"/>
      <c r="F14" s="58"/>
      <c r="G14" s="62"/>
    </row>
    <row r="15" spans="1:7" ht="15">
      <c r="A15" s="106" t="s">
        <v>137</v>
      </c>
      <c r="B15" s="106"/>
      <c r="C15" s="58"/>
      <c r="D15" s="58"/>
      <c r="E15" s="58"/>
      <c r="F15" s="58"/>
      <c r="G15" s="58"/>
    </row>
    <row r="16" spans="1:7" ht="15">
      <c r="A16" s="106" t="s">
        <v>138</v>
      </c>
      <c r="B16" s="106"/>
      <c r="C16" s="58"/>
      <c r="D16" s="58"/>
      <c r="E16" s="58"/>
      <c r="F16" s="58"/>
      <c r="G16" s="58"/>
    </row>
    <row r="17" spans="1:7" ht="15">
      <c r="A17" s="106" t="s">
        <v>139</v>
      </c>
      <c r="B17" s="106"/>
      <c r="C17" s="58"/>
      <c r="D17" s="58"/>
      <c r="E17" s="58"/>
      <c r="F17" s="58"/>
      <c r="G17" s="58"/>
    </row>
    <row r="18" spans="1:7" ht="15">
      <c r="A18" s="106" t="s">
        <v>140</v>
      </c>
      <c r="B18" s="106"/>
      <c r="C18" s="58"/>
      <c r="D18" s="58"/>
      <c r="E18" s="58"/>
      <c r="F18" s="58"/>
      <c r="G18" s="62"/>
    </row>
    <row r="19" spans="1:7" ht="15">
      <c r="A19" s="106" t="s">
        <v>141</v>
      </c>
      <c r="B19" s="106"/>
      <c r="C19" s="58"/>
      <c r="D19" s="58"/>
      <c r="E19" s="58"/>
      <c r="F19" s="58"/>
      <c r="G19" s="58"/>
    </row>
    <row r="20" spans="1:7" ht="15">
      <c r="A20" s="106" t="s">
        <v>142</v>
      </c>
      <c r="B20" s="106"/>
      <c r="C20" s="58"/>
      <c r="D20" s="58"/>
      <c r="E20" s="58"/>
      <c r="F20" s="58"/>
      <c r="G20" s="58"/>
    </row>
    <row r="21" spans="1:7" ht="15">
      <c r="A21" s="106" t="s">
        <v>143</v>
      </c>
      <c r="B21" s="106"/>
      <c r="C21" s="64">
        <f>'Plan Financimi '!$D38</f>
        <v>0</v>
      </c>
      <c r="D21" s="64">
        <f>'Plan Financimi '!$D38</f>
        <v>0</v>
      </c>
      <c r="E21" s="64">
        <f>'Plan Financimi '!$D38</f>
        <v>0</v>
      </c>
      <c r="F21" s="64"/>
      <c r="G21" s="64"/>
    </row>
    <row r="22" spans="1:7" ht="15">
      <c r="A22" s="106" t="s">
        <v>144</v>
      </c>
      <c r="B22" s="106"/>
      <c r="C22" s="64">
        <f>'Tabela Amortizimi'!E13</f>
        <v>0</v>
      </c>
      <c r="D22" s="58"/>
      <c r="E22" s="58"/>
      <c r="F22" s="58"/>
      <c r="G22" s="58"/>
    </row>
    <row r="23" spans="1:7" ht="15">
      <c r="A23" s="106" t="s">
        <v>145</v>
      </c>
      <c r="B23" s="106"/>
      <c r="C23" s="58"/>
      <c r="D23" s="58"/>
      <c r="E23" s="58"/>
      <c r="F23" s="58"/>
      <c r="G23" s="58"/>
    </row>
    <row r="24" spans="1:7" ht="33" customHeight="1">
      <c r="A24" s="107" t="s">
        <v>93</v>
      </c>
      <c r="B24" s="107"/>
      <c r="C24" s="58"/>
      <c r="D24" s="58"/>
      <c r="E24" s="58"/>
      <c r="F24" s="58"/>
      <c r="G24" s="62"/>
    </row>
    <row r="25" spans="1:7" ht="15">
      <c r="A25" s="108" t="s">
        <v>146</v>
      </c>
      <c r="B25" s="108"/>
      <c r="C25" s="17">
        <f>SUM(C7:C24)</f>
        <v>0</v>
      </c>
      <c r="D25" s="17">
        <f>SUM(D7:D24)</f>
        <v>0</v>
      </c>
      <c r="E25" s="17">
        <f>SUM(E7:E24)</f>
        <v>0</v>
      </c>
      <c r="F25" s="17">
        <f>SUM(F7:F24)</f>
        <v>0</v>
      </c>
      <c r="G25" s="17">
        <f>SUM(G7:G24)</f>
        <v>0</v>
      </c>
    </row>
    <row r="26" spans="1:7" ht="15">
      <c r="A26" s="105" t="s">
        <v>147</v>
      </c>
      <c r="B26" s="105"/>
      <c r="C26" s="17">
        <f>C5-C25</f>
        <v>0</v>
      </c>
      <c r="D26" s="17">
        <f>D5-D25</f>
        <v>0</v>
      </c>
      <c r="E26" s="17">
        <f>E5-E25</f>
        <v>0</v>
      </c>
      <c r="F26" s="17">
        <f>F5-F25</f>
        <v>0</v>
      </c>
      <c r="G26" s="17">
        <f>G5-G25</f>
        <v>0</v>
      </c>
    </row>
    <row r="27" spans="1:7" ht="15">
      <c r="A27" s="65" t="s">
        <v>148</v>
      </c>
      <c r="B27" s="66">
        <v>0.15</v>
      </c>
      <c r="C27" s="67">
        <f>IF(C26&gt;0,C26*$B27,0)</f>
        <v>0</v>
      </c>
      <c r="D27" s="67">
        <f>IF(D26&gt;0,D26*$B27,0)</f>
        <v>0</v>
      </c>
      <c r="E27" s="67">
        <f>IF(E26&gt;0,E26*$B27,0)</f>
        <v>0</v>
      </c>
      <c r="F27" s="67">
        <f>IF(F26&gt;0,F26*$B27,0)</f>
        <v>0</v>
      </c>
      <c r="G27" s="67">
        <f>IF(G26&gt;0,G26*$B27,0)</f>
        <v>0</v>
      </c>
    </row>
    <row r="28" spans="1:7" ht="15">
      <c r="A28" s="63" t="s">
        <v>149</v>
      </c>
      <c r="B28" s="68"/>
      <c r="C28" s="69">
        <f>C26-C27</f>
        <v>0</v>
      </c>
      <c r="D28" s="69">
        <f>D26-D27</f>
        <v>0</v>
      </c>
      <c r="E28" s="69">
        <f>E26-E27</f>
        <v>0</v>
      </c>
      <c r="F28" s="69">
        <f>F26-F27</f>
        <v>0</v>
      </c>
      <c r="G28" s="69">
        <f>G26-G27</f>
        <v>0</v>
      </c>
    </row>
    <row r="29" spans="1:7" ht="15">
      <c r="A29" s="65" t="s">
        <v>150</v>
      </c>
      <c r="B29" s="66"/>
      <c r="C29" s="67">
        <f>IF(C26&gt;0,C26/(C3-C21)%,"")</f>
      </c>
      <c r="D29" s="67">
        <f>IF(D26&gt;0,D26/(D3-D21)%,"")</f>
      </c>
      <c r="E29" s="67">
        <f>IF(E26&gt;0,E26/(E3-E21)%,"")</f>
      </c>
      <c r="F29" s="67">
        <f>IF(F26&gt;0,F26/(F3-F21)%,"")</f>
      </c>
      <c r="G29" s="67">
        <f>IF(G26&gt;0,G26/(G3-G21)%,"")</f>
      </c>
    </row>
  </sheetData>
  <sheetProtection selectLockedCells="1" selectUnlockedCells="1"/>
  <mergeCells count="25">
    <mergeCell ref="A1:G1"/>
    <mergeCell ref="A2:B2"/>
    <mergeCell ref="A3:B3"/>
    <mergeCell ref="A4:B4"/>
    <mergeCell ref="A5:B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6:B26"/>
    <mergeCell ref="A20:B20"/>
    <mergeCell ref="A21:B21"/>
    <mergeCell ref="A22:B22"/>
    <mergeCell ref="A23:B23"/>
    <mergeCell ref="A24:B24"/>
    <mergeCell ref="A25:B25"/>
  </mergeCells>
  <printOptions/>
  <pageMargins left="0.7083333333333334" right="0.7083333333333334" top="0.7875" bottom="0.7875" header="0.5118055555555555" footer="0.31527777777777777"/>
  <pageSetup fitToHeight="1" fitToWidth="1" horizontalDpi="300" verticalDpi="300" orientation="portrait" paperSize="9"/>
  <headerFooter alignWithMargins="0"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="140" zoomScaleNormal="140" zoomScaleSheetLayoutView="78" zoomScalePageLayoutView="0" workbookViewId="0" topLeftCell="A1">
      <selection activeCell="C5" sqref="C5"/>
    </sheetView>
  </sheetViews>
  <sheetFormatPr defaultColWidth="31.00390625" defaultRowHeight="15"/>
  <cols>
    <col min="1" max="1" width="33.140625" style="0" customWidth="1"/>
    <col min="2" max="2" width="18.421875" style="3" customWidth="1"/>
    <col min="3" max="3" width="20.8515625" style="3" customWidth="1"/>
    <col min="4" max="15" width="11.57421875" style="3" customWidth="1"/>
  </cols>
  <sheetData>
    <row r="1" spans="1:19" ht="15">
      <c r="A1" s="6" t="s">
        <v>187</v>
      </c>
      <c r="P1" s="3"/>
      <c r="Q1" s="3"/>
      <c r="R1" s="3"/>
      <c r="S1" s="3"/>
    </row>
    <row r="2" spans="1:19" ht="15">
      <c r="A2" s="70" t="s">
        <v>151</v>
      </c>
      <c r="B2" s="32" t="s">
        <v>152</v>
      </c>
      <c r="C2" s="32">
        <v>1</v>
      </c>
      <c r="D2" s="32">
        <v>2</v>
      </c>
      <c r="E2" s="32">
        <v>3</v>
      </c>
      <c r="F2" s="32">
        <v>4</v>
      </c>
      <c r="G2" s="32">
        <v>5</v>
      </c>
      <c r="H2" s="32">
        <v>6</v>
      </c>
      <c r="I2" s="32">
        <v>7</v>
      </c>
      <c r="J2" s="32">
        <v>8</v>
      </c>
      <c r="K2" s="32">
        <v>9</v>
      </c>
      <c r="L2" s="32">
        <v>10</v>
      </c>
      <c r="M2" s="32">
        <v>11</v>
      </c>
      <c r="N2" s="71">
        <v>12</v>
      </c>
      <c r="O2" s="72" t="s">
        <v>153</v>
      </c>
      <c r="P2" s="3"/>
      <c r="Q2" s="3"/>
      <c r="R2" s="3"/>
      <c r="S2" s="3"/>
    </row>
    <row r="3" spans="1:19" ht="30">
      <c r="A3" s="73" t="s">
        <v>154</v>
      </c>
      <c r="B3" s="67"/>
      <c r="C3" s="67">
        <f aca="true" t="shared" si="0" ref="C3:N3">B32</f>
        <v>0</v>
      </c>
      <c r="D3" s="67">
        <f t="shared" si="0"/>
        <v>0</v>
      </c>
      <c r="E3" s="67">
        <f t="shared" si="0"/>
        <v>0</v>
      </c>
      <c r="F3" s="67">
        <f t="shared" si="0"/>
        <v>0</v>
      </c>
      <c r="G3" s="67">
        <f t="shared" si="0"/>
        <v>0</v>
      </c>
      <c r="H3" s="67">
        <f t="shared" si="0"/>
        <v>0</v>
      </c>
      <c r="I3" s="67">
        <f t="shared" si="0"/>
        <v>0</v>
      </c>
      <c r="J3" s="67">
        <f t="shared" si="0"/>
        <v>0</v>
      </c>
      <c r="K3" s="67">
        <f t="shared" si="0"/>
        <v>0</v>
      </c>
      <c r="L3" s="67">
        <f t="shared" si="0"/>
        <v>0</v>
      </c>
      <c r="M3" s="67">
        <f t="shared" si="0"/>
        <v>0</v>
      </c>
      <c r="N3" s="74">
        <f t="shared" si="0"/>
        <v>0</v>
      </c>
      <c r="O3" s="75">
        <f>C3</f>
        <v>0</v>
      </c>
      <c r="P3" s="3"/>
      <c r="Q3" s="3"/>
      <c r="R3" s="3"/>
      <c r="S3" s="3"/>
    </row>
    <row r="4" spans="1:19" ht="15">
      <c r="A4" s="10" t="s">
        <v>155</v>
      </c>
      <c r="B4" s="76"/>
      <c r="C4" s="77"/>
      <c r="D4" s="39"/>
      <c r="E4" s="39"/>
      <c r="F4" s="39"/>
      <c r="G4" s="39"/>
      <c r="H4" s="39"/>
      <c r="I4" s="39"/>
      <c r="J4" s="39"/>
      <c r="K4" s="39"/>
      <c r="L4" s="39"/>
      <c r="M4" s="39"/>
      <c r="N4" s="78"/>
      <c r="O4" s="79"/>
      <c r="P4" s="3"/>
      <c r="Q4" s="3"/>
      <c r="R4" s="3"/>
      <c r="S4" s="3"/>
    </row>
    <row r="5" spans="1:19" ht="25.5">
      <c r="A5" s="80" t="s">
        <v>156</v>
      </c>
      <c r="B5" s="76"/>
      <c r="C5" s="58">
        <f>'Plani i shitjeve 1&amp;5 vite'!B20</f>
        <v>0</v>
      </c>
      <c r="D5" s="58">
        <f>'Plani i shitjeve 1&amp;5 vite'!C20</f>
        <v>0</v>
      </c>
      <c r="E5" s="58">
        <f>'Plani i shitjeve 1&amp;5 vite'!D20</f>
        <v>0</v>
      </c>
      <c r="F5" s="58">
        <f>'Plani i shitjeve 1&amp;5 vite'!E20</f>
        <v>0</v>
      </c>
      <c r="G5" s="58">
        <f>'Plani i shitjeve 1&amp;5 vite'!F20</f>
        <v>0</v>
      </c>
      <c r="H5" s="58">
        <f>'Plani i shitjeve 1&amp;5 vite'!G20</f>
        <v>0</v>
      </c>
      <c r="I5" s="58">
        <f>'Plani i shitjeve 1&amp;5 vite'!H20</f>
        <v>0</v>
      </c>
      <c r="J5" s="58">
        <f>'Plani i shitjeve 1&amp;5 vite'!I20</f>
        <v>0</v>
      </c>
      <c r="K5" s="58">
        <f>'Plani i shitjeve 1&amp;5 vite'!J20</f>
        <v>0</v>
      </c>
      <c r="L5" s="58">
        <f>'Plani i shitjeve 1&amp;5 vite'!K20</f>
        <v>0</v>
      </c>
      <c r="M5" s="58">
        <f>'Plani i shitjeve 1&amp;5 vite'!L20</f>
        <v>0</v>
      </c>
      <c r="N5" s="58">
        <f>'Plani i shitjeve 1&amp;5 vite'!M20</f>
        <v>0</v>
      </c>
      <c r="O5" s="79">
        <f>SUM(C5:N5)</f>
        <v>0</v>
      </c>
      <c r="P5" s="3"/>
      <c r="Q5" s="3"/>
      <c r="R5" s="3"/>
      <c r="S5" s="3"/>
    </row>
    <row r="6" spans="1:19" ht="15">
      <c r="A6" s="80" t="s">
        <v>157</v>
      </c>
      <c r="B6" s="82">
        <f>'Plan Financimi '!E30</f>
        <v>0</v>
      </c>
      <c r="C6" s="81"/>
      <c r="D6" s="58"/>
      <c r="E6" s="58"/>
      <c r="F6" s="58"/>
      <c r="G6" s="58"/>
      <c r="H6" s="58"/>
      <c r="I6" s="58"/>
      <c r="J6" s="58"/>
      <c r="K6" s="58"/>
      <c r="L6" s="58"/>
      <c r="M6" s="58"/>
      <c r="N6" s="83"/>
      <c r="O6" s="79">
        <f>SUM(C6:N6)</f>
        <v>0</v>
      </c>
      <c r="P6" s="3"/>
      <c r="Q6" s="3"/>
      <c r="R6" s="3"/>
      <c r="S6" s="3"/>
    </row>
    <row r="7" spans="1:19" ht="15">
      <c r="A7" s="80" t="s">
        <v>158</v>
      </c>
      <c r="B7" s="82"/>
      <c r="C7" s="81"/>
      <c r="D7" s="58"/>
      <c r="E7" s="58"/>
      <c r="F7" s="58"/>
      <c r="G7" s="58"/>
      <c r="H7" s="58"/>
      <c r="I7" s="58"/>
      <c r="J7" s="58"/>
      <c r="K7" s="58"/>
      <c r="L7" s="58"/>
      <c r="M7" s="58"/>
      <c r="N7" s="83"/>
      <c r="O7" s="79">
        <f>SUM(C7:N7)</f>
        <v>0</v>
      </c>
      <c r="P7" s="3"/>
      <c r="Q7" s="3"/>
      <c r="R7" s="3"/>
      <c r="S7" s="3"/>
    </row>
    <row r="8" spans="1:19" ht="15">
      <c r="A8" s="73" t="s">
        <v>159</v>
      </c>
      <c r="B8" s="84">
        <f aca="true" t="shared" si="1" ref="B8:O8">SUM(B5:B7)</f>
        <v>0</v>
      </c>
      <c r="C8" s="85">
        <f t="shared" si="1"/>
        <v>0</v>
      </c>
      <c r="D8" s="60">
        <f t="shared" si="1"/>
        <v>0</v>
      </c>
      <c r="E8" s="60">
        <f t="shared" si="1"/>
        <v>0</v>
      </c>
      <c r="F8" s="60">
        <f t="shared" si="1"/>
        <v>0</v>
      </c>
      <c r="G8" s="60">
        <f t="shared" si="1"/>
        <v>0</v>
      </c>
      <c r="H8" s="60">
        <f t="shared" si="1"/>
        <v>0</v>
      </c>
      <c r="I8" s="60">
        <f t="shared" si="1"/>
        <v>0</v>
      </c>
      <c r="J8" s="60">
        <f t="shared" si="1"/>
        <v>0</v>
      </c>
      <c r="K8" s="60">
        <f t="shared" si="1"/>
        <v>0</v>
      </c>
      <c r="L8" s="60">
        <f t="shared" si="1"/>
        <v>0</v>
      </c>
      <c r="M8" s="60">
        <f t="shared" si="1"/>
        <v>0</v>
      </c>
      <c r="N8" s="84">
        <f t="shared" si="1"/>
        <v>0</v>
      </c>
      <c r="O8" s="85">
        <f t="shared" si="1"/>
        <v>0</v>
      </c>
      <c r="P8" s="3"/>
      <c r="Q8" s="3"/>
      <c r="R8" s="3"/>
      <c r="S8" s="3"/>
    </row>
    <row r="9" spans="1:19" ht="15">
      <c r="A9" s="10" t="s">
        <v>160</v>
      </c>
      <c r="B9" s="76"/>
      <c r="C9" s="86"/>
      <c r="D9" s="39"/>
      <c r="E9" s="39"/>
      <c r="F9" s="39"/>
      <c r="G9" s="39"/>
      <c r="H9" s="39"/>
      <c r="I9" s="39"/>
      <c r="J9" s="39"/>
      <c r="K9" s="39"/>
      <c r="L9" s="39"/>
      <c r="M9" s="39"/>
      <c r="N9" s="76"/>
      <c r="O9" s="79">
        <f aca="true" t="shared" si="2" ref="O9:O29">SUM(C9:N9)</f>
        <v>0</v>
      </c>
      <c r="P9" s="3"/>
      <c r="Q9" s="3"/>
      <c r="R9" s="3"/>
      <c r="S9" s="3"/>
    </row>
    <row r="10" spans="1:19" ht="15">
      <c r="A10" s="80" t="s">
        <v>161</v>
      </c>
      <c r="B10" s="82">
        <f>'Plan Financimi '!B13+'Plan Financimi '!B21</f>
        <v>0</v>
      </c>
      <c r="C10" s="87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82"/>
      <c r="O10" s="79">
        <f t="shared" si="2"/>
        <v>0</v>
      </c>
      <c r="P10" s="3"/>
      <c r="Q10" s="3"/>
      <c r="R10" s="3"/>
      <c r="S10" s="3"/>
    </row>
    <row r="11" spans="1:19" ht="15">
      <c r="A11" s="80" t="s">
        <v>162</v>
      </c>
      <c r="B11" s="76"/>
      <c r="C11" s="81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88"/>
      <c r="O11" s="79">
        <f t="shared" si="2"/>
        <v>0</v>
      </c>
      <c r="P11" s="3"/>
      <c r="Q11" s="3"/>
      <c r="R11" s="3"/>
      <c r="S11" s="3"/>
    </row>
    <row r="12" spans="1:19" ht="15">
      <c r="A12" s="80" t="s">
        <v>163</v>
      </c>
      <c r="B12" s="76"/>
      <c r="C12" s="81">
        <f aca="true" t="shared" si="3" ref="C12:N12">C8*0.3</f>
        <v>0</v>
      </c>
      <c r="D12" s="81">
        <f t="shared" si="3"/>
        <v>0</v>
      </c>
      <c r="E12" s="81">
        <f t="shared" si="3"/>
        <v>0</v>
      </c>
      <c r="F12" s="81">
        <f t="shared" si="3"/>
        <v>0</v>
      </c>
      <c r="G12" s="81">
        <f t="shared" si="3"/>
        <v>0</v>
      </c>
      <c r="H12" s="81">
        <f t="shared" si="3"/>
        <v>0</v>
      </c>
      <c r="I12" s="81">
        <f t="shared" si="3"/>
        <v>0</v>
      </c>
      <c r="J12" s="81">
        <f t="shared" si="3"/>
        <v>0</v>
      </c>
      <c r="K12" s="81">
        <f t="shared" si="3"/>
        <v>0</v>
      </c>
      <c r="L12" s="81">
        <f t="shared" si="3"/>
        <v>0</v>
      </c>
      <c r="M12" s="81">
        <f t="shared" si="3"/>
        <v>0</v>
      </c>
      <c r="N12" s="81">
        <f t="shared" si="3"/>
        <v>0</v>
      </c>
      <c r="O12" s="79">
        <f t="shared" si="2"/>
        <v>0</v>
      </c>
      <c r="P12" s="3"/>
      <c r="Q12" s="3"/>
      <c r="R12" s="3"/>
      <c r="S12" s="3"/>
    </row>
    <row r="13" spans="1:19" ht="15">
      <c r="A13" s="80" t="s">
        <v>164</v>
      </c>
      <c r="B13" s="76"/>
      <c r="C13" s="87">
        <f>('Te ardhura&amp;Shpenz'!$C8+'Te ardhura&amp;Shpenz'!$C10)/12</f>
        <v>0</v>
      </c>
      <c r="D13" s="87">
        <f>('Te ardhura&amp;Shpenz'!$C8+'Te ardhura&amp;Shpenz'!$C10)/12</f>
        <v>0</v>
      </c>
      <c r="E13" s="87">
        <f>('Te ardhura&amp;Shpenz'!$C8+'Te ardhura&amp;Shpenz'!$C10)/12</f>
        <v>0</v>
      </c>
      <c r="F13" s="87">
        <f>('Te ardhura&amp;Shpenz'!$C8+'Te ardhura&amp;Shpenz'!$C10)/12</f>
        <v>0</v>
      </c>
      <c r="G13" s="87">
        <f>('Te ardhura&amp;Shpenz'!$C8+'Te ardhura&amp;Shpenz'!$C10)/12</f>
        <v>0</v>
      </c>
      <c r="H13" s="87">
        <f>('Te ardhura&amp;Shpenz'!$C8+'Te ardhura&amp;Shpenz'!$C10)/12</f>
        <v>0</v>
      </c>
      <c r="I13" s="87">
        <f>('Te ardhura&amp;Shpenz'!$C8+'Te ardhura&amp;Shpenz'!$C10)/12</f>
        <v>0</v>
      </c>
      <c r="J13" s="87">
        <f>('Te ardhura&amp;Shpenz'!$C8+'Te ardhura&amp;Shpenz'!$C10)/12</f>
        <v>0</v>
      </c>
      <c r="K13" s="87">
        <f>('Te ardhura&amp;Shpenz'!$C8+'Te ardhura&amp;Shpenz'!$C10)/12</f>
        <v>0</v>
      </c>
      <c r="L13" s="87">
        <f>('Te ardhura&amp;Shpenz'!$C8+'Te ardhura&amp;Shpenz'!$C10)/12</f>
        <v>0</v>
      </c>
      <c r="M13" s="87">
        <f>('Te ardhura&amp;Shpenz'!$C8+'Te ardhura&amp;Shpenz'!$C10)/12</f>
        <v>0</v>
      </c>
      <c r="N13" s="87">
        <f>('Te ardhura&amp;Shpenz'!$C8+'Te ardhura&amp;Shpenz'!$C10)/12</f>
        <v>0</v>
      </c>
      <c r="O13" s="79">
        <f t="shared" si="2"/>
        <v>0</v>
      </c>
      <c r="P13" s="3"/>
      <c r="Q13" s="3"/>
      <c r="R13" s="3"/>
      <c r="S13" s="3"/>
    </row>
    <row r="14" spans="1:19" ht="15">
      <c r="A14" s="80" t="s">
        <v>165</v>
      </c>
      <c r="B14" s="82"/>
      <c r="C14" s="87">
        <f>'Te ardhura&amp;Shpenz'!$C9/12</f>
        <v>0</v>
      </c>
      <c r="D14" s="87">
        <f>'Te ardhura&amp;Shpenz'!$C9/12</f>
        <v>0</v>
      </c>
      <c r="E14" s="87">
        <f>'Te ardhura&amp;Shpenz'!$C9/12</f>
        <v>0</v>
      </c>
      <c r="F14" s="87">
        <f>'Te ardhura&amp;Shpenz'!$C9/12</f>
        <v>0</v>
      </c>
      <c r="G14" s="87">
        <f>'Te ardhura&amp;Shpenz'!$C9/12</f>
        <v>0</v>
      </c>
      <c r="H14" s="87">
        <f>'Te ardhura&amp;Shpenz'!$C9/12</f>
        <v>0</v>
      </c>
      <c r="I14" s="87">
        <f>'Te ardhura&amp;Shpenz'!$C9/12</f>
        <v>0</v>
      </c>
      <c r="J14" s="87">
        <f>'Te ardhura&amp;Shpenz'!$C9/12</f>
        <v>0</v>
      </c>
      <c r="K14" s="87">
        <f>'Te ardhura&amp;Shpenz'!$C9/12</f>
        <v>0</v>
      </c>
      <c r="L14" s="87">
        <f>'Te ardhura&amp;Shpenz'!$C9/12</f>
        <v>0</v>
      </c>
      <c r="M14" s="87">
        <f>'Te ardhura&amp;Shpenz'!$C9/12</f>
        <v>0</v>
      </c>
      <c r="N14" s="87">
        <f>'Te ardhura&amp;Shpenz'!$C9/12</f>
        <v>0</v>
      </c>
      <c r="O14" s="79">
        <f t="shared" si="2"/>
        <v>0</v>
      </c>
      <c r="P14" s="3"/>
      <c r="Q14" s="3"/>
      <c r="R14" s="3"/>
      <c r="S14" s="3"/>
    </row>
    <row r="15" spans="1:19" ht="15">
      <c r="A15" s="80" t="s">
        <v>166</v>
      </c>
      <c r="B15" s="82"/>
      <c r="C15" s="87">
        <f>'Te ardhura&amp;Shpenz'!$C11/12</f>
        <v>0</v>
      </c>
      <c r="D15" s="87">
        <f>'Te ardhura&amp;Shpenz'!$C11/12</f>
        <v>0</v>
      </c>
      <c r="E15" s="87">
        <f>'Te ardhura&amp;Shpenz'!$C11/12</f>
        <v>0</v>
      </c>
      <c r="F15" s="87">
        <f>'Te ardhura&amp;Shpenz'!$C11/12</f>
        <v>0</v>
      </c>
      <c r="G15" s="87">
        <f>'Te ardhura&amp;Shpenz'!$C11/12</f>
        <v>0</v>
      </c>
      <c r="H15" s="87">
        <f>'Te ardhura&amp;Shpenz'!$C11/12</f>
        <v>0</v>
      </c>
      <c r="I15" s="87">
        <f>'Te ardhura&amp;Shpenz'!$C11/12</f>
        <v>0</v>
      </c>
      <c r="J15" s="87">
        <f>'Te ardhura&amp;Shpenz'!$C11/12</f>
        <v>0</v>
      </c>
      <c r="K15" s="87">
        <f>'Te ardhura&amp;Shpenz'!$C11/12</f>
        <v>0</v>
      </c>
      <c r="L15" s="87">
        <f>'Te ardhura&amp;Shpenz'!$C11/12</f>
        <v>0</v>
      </c>
      <c r="M15" s="87">
        <f>'Te ardhura&amp;Shpenz'!$C11/12</f>
        <v>0</v>
      </c>
      <c r="N15" s="87">
        <f>'Te ardhura&amp;Shpenz'!$C11/12</f>
        <v>0</v>
      </c>
      <c r="O15" s="79">
        <f t="shared" si="2"/>
        <v>0</v>
      </c>
      <c r="P15" s="3"/>
      <c r="Q15" s="3"/>
      <c r="R15" s="3"/>
      <c r="S15" s="3"/>
    </row>
    <row r="16" spans="1:19" ht="15">
      <c r="A16" s="80" t="s">
        <v>167</v>
      </c>
      <c r="B16" s="82"/>
      <c r="C16" s="87">
        <f>'Te ardhura&amp;Shpenz'!$C12/12</f>
        <v>0</v>
      </c>
      <c r="D16" s="87">
        <f>'Te ardhura&amp;Shpenz'!$C12/12</f>
        <v>0</v>
      </c>
      <c r="E16" s="87">
        <f>'Te ardhura&amp;Shpenz'!$C12/12</f>
        <v>0</v>
      </c>
      <c r="F16" s="87">
        <f>'Te ardhura&amp;Shpenz'!$C12/12</f>
        <v>0</v>
      </c>
      <c r="G16" s="87">
        <f>'Te ardhura&amp;Shpenz'!$C12/12</f>
        <v>0</v>
      </c>
      <c r="H16" s="87">
        <f>'Te ardhura&amp;Shpenz'!$C12/12</f>
        <v>0</v>
      </c>
      <c r="I16" s="87">
        <f>'Te ardhura&amp;Shpenz'!$C12/12</f>
        <v>0</v>
      </c>
      <c r="J16" s="87">
        <f>'Te ardhura&amp;Shpenz'!$C12/12</f>
        <v>0</v>
      </c>
      <c r="K16" s="87">
        <f>'Te ardhura&amp;Shpenz'!$C12/12</f>
        <v>0</v>
      </c>
      <c r="L16" s="87">
        <f>'Te ardhura&amp;Shpenz'!$C12/12</f>
        <v>0</v>
      </c>
      <c r="M16" s="87">
        <f>'Te ardhura&amp;Shpenz'!$C12/12</f>
        <v>0</v>
      </c>
      <c r="N16" s="87">
        <f>'Te ardhura&amp;Shpenz'!$C12/12</f>
        <v>0</v>
      </c>
      <c r="O16" s="79">
        <f t="shared" si="2"/>
        <v>0</v>
      </c>
      <c r="P16" s="3"/>
      <c r="Q16" s="3"/>
      <c r="R16" s="3"/>
      <c r="S16" s="3"/>
    </row>
    <row r="17" spans="1:19" ht="15">
      <c r="A17" s="80" t="s">
        <v>168</v>
      </c>
      <c r="B17" s="82"/>
      <c r="C17" s="87">
        <f>'Te ardhura&amp;Shpenz'!$C13/12</f>
        <v>0</v>
      </c>
      <c r="D17" s="87">
        <f>'Te ardhura&amp;Shpenz'!$C13/12</f>
        <v>0</v>
      </c>
      <c r="E17" s="87">
        <f>'Te ardhura&amp;Shpenz'!$C13/12</f>
        <v>0</v>
      </c>
      <c r="F17" s="87">
        <f>'Te ardhura&amp;Shpenz'!$C13/12</f>
        <v>0</v>
      </c>
      <c r="G17" s="87">
        <f>'Te ardhura&amp;Shpenz'!$C13/12</f>
        <v>0</v>
      </c>
      <c r="H17" s="87">
        <f>'Te ardhura&amp;Shpenz'!$C13/12</f>
        <v>0</v>
      </c>
      <c r="I17" s="87">
        <f>'Te ardhura&amp;Shpenz'!$C13/12</f>
        <v>0</v>
      </c>
      <c r="J17" s="87">
        <f>'Te ardhura&amp;Shpenz'!$C13/12</f>
        <v>0</v>
      </c>
      <c r="K17" s="87">
        <f>'Te ardhura&amp;Shpenz'!$C13/12</f>
        <v>0</v>
      </c>
      <c r="L17" s="87">
        <f>'Te ardhura&amp;Shpenz'!$C13/12</f>
        <v>0</v>
      </c>
      <c r="M17" s="87">
        <f>'Te ardhura&amp;Shpenz'!$C13/12</f>
        <v>0</v>
      </c>
      <c r="N17" s="87">
        <f>'Te ardhura&amp;Shpenz'!$C13/12</f>
        <v>0</v>
      </c>
      <c r="O17" s="79">
        <f t="shared" si="2"/>
        <v>0</v>
      </c>
      <c r="P17" s="3"/>
      <c r="Q17" s="3"/>
      <c r="R17" s="3"/>
      <c r="S17" s="3"/>
    </row>
    <row r="18" spans="1:19" ht="15">
      <c r="A18" s="80" t="s">
        <v>169</v>
      </c>
      <c r="B18" s="82"/>
      <c r="C18" s="87">
        <f>'Te ardhura&amp;Shpenz'!$C14/12</f>
        <v>0</v>
      </c>
      <c r="D18" s="87">
        <f>'Te ardhura&amp;Shpenz'!$C14/12</f>
        <v>0</v>
      </c>
      <c r="E18" s="87">
        <f>'Te ardhura&amp;Shpenz'!$C14/12</f>
        <v>0</v>
      </c>
      <c r="F18" s="87">
        <f>'Te ardhura&amp;Shpenz'!$C14/12</f>
        <v>0</v>
      </c>
      <c r="G18" s="87">
        <f>'Te ardhura&amp;Shpenz'!$C14/12</f>
        <v>0</v>
      </c>
      <c r="H18" s="87">
        <f>'Te ardhura&amp;Shpenz'!$C14/12</f>
        <v>0</v>
      </c>
      <c r="I18" s="87">
        <f>'Te ardhura&amp;Shpenz'!$C14/12</f>
        <v>0</v>
      </c>
      <c r="J18" s="87">
        <f>'Te ardhura&amp;Shpenz'!$C14/12</f>
        <v>0</v>
      </c>
      <c r="K18" s="87">
        <f>'Te ardhura&amp;Shpenz'!$C14/12</f>
        <v>0</v>
      </c>
      <c r="L18" s="87">
        <f>'Te ardhura&amp;Shpenz'!$C14/12</f>
        <v>0</v>
      </c>
      <c r="M18" s="87">
        <f>'Te ardhura&amp;Shpenz'!$C14/12</f>
        <v>0</v>
      </c>
      <c r="N18" s="87">
        <f>'Te ardhura&amp;Shpenz'!$C14/12</f>
        <v>0</v>
      </c>
      <c r="O18" s="79">
        <f t="shared" si="2"/>
        <v>0</v>
      </c>
      <c r="P18" s="3"/>
      <c r="Q18" s="3"/>
      <c r="R18" s="3"/>
      <c r="S18" s="3"/>
    </row>
    <row r="19" spans="1:19" ht="15">
      <c r="A19" s="80" t="s">
        <v>137</v>
      </c>
      <c r="B19" s="82"/>
      <c r="C19" s="87">
        <f>'Te ardhura&amp;Shpenz'!$C15/12</f>
        <v>0</v>
      </c>
      <c r="D19" s="87">
        <f>'Te ardhura&amp;Shpenz'!$C15/12</f>
        <v>0</v>
      </c>
      <c r="E19" s="87">
        <f>'Te ardhura&amp;Shpenz'!$C15/12</f>
        <v>0</v>
      </c>
      <c r="F19" s="87">
        <f>'Te ardhura&amp;Shpenz'!$C15/12</f>
        <v>0</v>
      </c>
      <c r="G19" s="87">
        <f>'Te ardhura&amp;Shpenz'!$C15/12</f>
        <v>0</v>
      </c>
      <c r="H19" s="87">
        <f>'Te ardhura&amp;Shpenz'!$C15/12</f>
        <v>0</v>
      </c>
      <c r="I19" s="87">
        <f>'Te ardhura&amp;Shpenz'!$C15/12</f>
        <v>0</v>
      </c>
      <c r="J19" s="87">
        <f>'Te ardhura&amp;Shpenz'!$C15/12</f>
        <v>0</v>
      </c>
      <c r="K19" s="87">
        <f>'Te ardhura&amp;Shpenz'!$C15/12</f>
        <v>0</v>
      </c>
      <c r="L19" s="87">
        <f>'Te ardhura&amp;Shpenz'!$C15/12</f>
        <v>0</v>
      </c>
      <c r="M19" s="87">
        <f>'Te ardhura&amp;Shpenz'!$C15/12</f>
        <v>0</v>
      </c>
      <c r="N19" s="87">
        <f>'Te ardhura&amp;Shpenz'!$C15/12</f>
        <v>0</v>
      </c>
      <c r="O19" s="79">
        <f t="shared" si="2"/>
        <v>0</v>
      </c>
      <c r="P19" s="3"/>
      <c r="Q19" s="3"/>
      <c r="R19" s="3"/>
      <c r="S19" s="3"/>
    </row>
    <row r="20" spans="1:19" ht="15">
      <c r="A20" s="80" t="s">
        <v>138</v>
      </c>
      <c r="B20" s="82"/>
      <c r="C20" s="87">
        <f>'Te ardhura&amp;Shpenz'!$C16/12</f>
        <v>0</v>
      </c>
      <c r="D20" s="87">
        <f>'Te ardhura&amp;Shpenz'!$C16/12</f>
        <v>0</v>
      </c>
      <c r="E20" s="87">
        <f>'Te ardhura&amp;Shpenz'!$C16/12</f>
        <v>0</v>
      </c>
      <c r="F20" s="87">
        <f>'Te ardhura&amp;Shpenz'!$C16/12</f>
        <v>0</v>
      </c>
      <c r="G20" s="87">
        <f>'Te ardhura&amp;Shpenz'!$C16/12</f>
        <v>0</v>
      </c>
      <c r="H20" s="87">
        <f>'Te ardhura&amp;Shpenz'!$C16/12</f>
        <v>0</v>
      </c>
      <c r="I20" s="87">
        <f>'Te ardhura&amp;Shpenz'!$C16/12</f>
        <v>0</v>
      </c>
      <c r="J20" s="87">
        <f>'Te ardhura&amp;Shpenz'!$C16/12</f>
        <v>0</v>
      </c>
      <c r="K20" s="87">
        <f>'Te ardhura&amp;Shpenz'!$C16/12</f>
        <v>0</v>
      </c>
      <c r="L20" s="87">
        <f>'Te ardhura&amp;Shpenz'!$C16/12</f>
        <v>0</v>
      </c>
      <c r="M20" s="87">
        <f>'Te ardhura&amp;Shpenz'!$C16/12</f>
        <v>0</v>
      </c>
      <c r="N20" s="87">
        <f>'Te ardhura&amp;Shpenz'!$C16/12</f>
        <v>0</v>
      </c>
      <c r="O20" s="79">
        <f t="shared" si="2"/>
        <v>0</v>
      </c>
      <c r="P20" s="3"/>
      <c r="Q20" s="3"/>
      <c r="R20" s="3"/>
      <c r="S20" s="3"/>
    </row>
    <row r="21" spans="1:19" ht="15">
      <c r="A21" s="80" t="s">
        <v>170</v>
      </c>
      <c r="B21" s="82"/>
      <c r="C21" s="87">
        <f>'Te ardhura&amp;Shpenz'!$C17/12</f>
        <v>0</v>
      </c>
      <c r="D21" s="87">
        <f>'Te ardhura&amp;Shpenz'!$C17/12</f>
        <v>0</v>
      </c>
      <c r="E21" s="87">
        <f>'Te ardhura&amp;Shpenz'!$C17/12</f>
        <v>0</v>
      </c>
      <c r="F21" s="87">
        <f>'Te ardhura&amp;Shpenz'!$C17/12</f>
        <v>0</v>
      </c>
      <c r="G21" s="87">
        <f>'Te ardhura&amp;Shpenz'!$C17/12</f>
        <v>0</v>
      </c>
      <c r="H21" s="87">
        <f>'Te ardhura&amp;Shpenz'!$C17/12</f>
        <v>0</v>
      </c>
      <c r="I21" s="87">
        <f>'Te ardhura&amp;Shpenz'!$C17/12</f>
        <v>0</v>
      </c>
      <c r="J21" s="87">
        <f>'Te ardhura&amp;Shpenz'!$C17/12</f>
        <v>0</v>
      </c>
      <c r="K21" s="87">
        <f>'Te ardhura&amp;Shpenz'!$C17/12</f>
        <v>0</v>
      </c>
      <c r="L21" s="87">
        <f>'Te ardhura&amp;Shpenz'!$C17/12</f>
        <v>0</v>
      </c>
      <c r="M21" s="87">
        <f>'Te ardhura&amp;Shpenz'!$C17/12</f>
        <v>0</v>
      </c>
      <c r="N21" s="87">
        <f>'Te ardhura&amp;Shpenz'!$C17/12</f>
        <v>0</v>
      </c>
      <c r="O21" s="79">
        <f t="shared" si="2"/>
        <v>0</v>
      </c>
      <c r="P21" s="3"/>
      <c r="Q21" s="3"/>
      <c r="R21" s="3"/>
      <c r="S21" s="3"/>
    </row>
    <row r="22" spans="1:19" ht="15">
      <c r="A22" s="80" t="s">
        <v>171</v>
      </c>
      <c r="B22" s="82"/>
      <c r="C22" s="87">
        <f>'Te ardhura&amp;Shpenz'!$C18/12</f>
        <v>0</v>
      </c>
      <c r="D22" s="87">
        <f>'Te ardhura&amp;Shpenz'!$C18/12</f>
        <v>0</v>
      </c>
      <c r="E22" s="87">
        <f>'Te ardhura&amp;Shpenz'!$C18/12</f>
        <v>0</v>
      </c>
      <c r="F22" s="87">
        <f>'Te ardhura&amp;Shpenz'!$C18/12</f>
        <v>0</v>
      </c>
      <c r="G22" s="87">
        <f>'Te ardhura&amp;Shpenz'!$C18/12</f>
        <v>0</v>
      </c>
      <c r="H22" s="87">
        <f>'Te ardhura&amp;Shpenz'!$C18/12</f>
        <v>0</v>
      </c>
      <c r="I22" s="87">
        <f>'Te ardhura&amp;Shpenz'!$C18/12</f>
        <v>0</v>
      </c>
      <c r="J22" s="87">
        <f>'Te ardhura&amp;Shpenz'!$C18/12</f>
        <v>0</v>
      </c>
      <c r="K22" s="87">
        <f>'Te ardhura&amp;Shpenz'!$C18/12</f>
        <v>0</v>
      </c>
      <c r="L22" s="87">
        <f>'Te ardhura&amp;Shpenz'!$C18/12</f>
        <v>0</v>
      </c>
      <c r="M22" s="87">
        <f>'Te ardhura&amp;Shpenz'!$C18/12</f>
        <v>0</v>
      </c>
      <c r="N22" s="87">
        <f>'Te ardhura&amp;Shpenz'!$C18/12</f>
        <v>0</v>
      </c>
      <c r="O22" s="79">
        <f t="shared" si="2"/>
        <v>0</v>
      </c>
      <c r="P22" s="3"/>
      <c r="Q22" s="3"/>
      <c r="R22" s="3"/>
      <c r="S22" s="3"/>
    </row>
    <row r="23" spans="1:19" ht="15">
      <c r="A23" s="80" t="s">
        <v>172</v>
      </c>
      <c r="B23" s="82"/>
      <c r="C23" s="87">
        <f>'Te ardhura&amp;Shpenz'!$C19/12</f>
        <v>0</v>
      </c>
      <c r="D23" s="87">
        <f>'Te ardhura&amp;Shpenz'!$C19/12</f>
        <v>0</v>
      </c>
      <c r="E23" s="87">
        <f>'Te ardhura&amp;Shpenz'!$C19/12</f>
        <v>0</v>
      </c>
      <c r="F23" s="87">
        <f>'Te ardhura&amp;Shpenz'!$C19/12</f>
        <v>0</v>
      </c>
      <c r="G23" s="87">
        <f>'Te ardhura&amp;Shpenz'!$C19/12</f>
        <v>0</v>
      </c>
      <c r="H23" s="87">
        <f>'Te ardhura&amp;Shpenz'!$C19/12</f>
        <v>0</v>
      </c>
      <c r="I23" s="87">
        <f>'Te ardhura&amp;Shpenz'!$C19/12</f>
        <v>0</v>
      </c>
      <c r="J23" s="87">
        <f>'Te ardhura&amp;Shpenz'!$C19/12</f>
        <v>0</v>
      </c>
      <c r="K23" s="87">
        <f>'Te ardhura&amp;Shpenz'!$C19/12</f>
        <v>0</v>
      </c>
      <c r="L23" s="87">
        <f>'Te ardhura&amp;Shpenz'!$C19/12</f>
        <v>0</v>
      </c>
      <c r="M23" s="87">
        <f>'Te ardhura&amp;Shpenz'!$C19/12</f>
        <v>0</v>
      </c>
      <c r="N23" s="87">
        <f>'Te ardhura&amp;Shpenz'!$C19/12</f>
        <v>0</v>
      </c>
      <c r="O23" s="79">
        <f t="shared" si="2"/>
        <v>0</v>
      </c>
      <c r="P23" s="3"/>
      <c r="Q23" s="3"/>
      <c r="R23" s="3"/>
      <c r="S23" s="3"/>
    </row>
    <row r="24" spans="1:19" ht="15">
      <c r="A24" s="80" t="s">
        <v>142</v>
      </c>
      <c r="B24" s="82"/>
      <c r="C24" s="87">
        <f>'Te ardhura&amp;Shpenz'!$C20/12</f>
        <v>0</v>
      </c>
      <c r="D24" s="87">
        <f>'Te ardhura&amp;Shpenz'!$C20/12</f>
        <v>0</v>
      </c>
      <c r="E24" s="87">
        <f>'Te ardhura&amp;Shpenz'!$C20/12</f>
        <v>0</v>
      </c>
      <c r="F24" s="87">
        <f>'Te ardhura&amp;Shpenz'!$C20/12</f>
        <v>0</v>
      </c>
      <c r="G24" s="87">
        <f>'Te ardhura&amp;Shpenz'!$C20/12</f>
        <v>0</v>
      </c>
      <c r="H24" s="87">
        <f>'Te ardhura&amp;Shpenz'!$C20/12</f>
        <v>0</v>
      </c>
      <c r="I24" s="87">
        <f>'Te ardhura&amp;Shpenz'!$C20/12</f>
        <v>0</v>
      </c>
      <c r="J24" s="87">
        <f>'Te ardhura&amp;Shpenz'!$C20/12</f>
        <v>0</v>
      </c>
      <c r="K24" s="87">
        <f>'Te ardhura&amp;Shpenz'!$C20/12</f>
        <v>0</v>
      </c>
      <c r="L24" s="87">
        <f>'Te ardhura&amp;Shpenz'!$C20/12</f>
        <v>0</v>
      </c>
      <c r="M24" s="87">
        <f>'Te ardhura&amp;Shpenz'!$C20/12</f>
        <v>0</v>
      </c>
      <c r="N24" s="87">
        <f>'Te ardhura&amp;Shpenz'!$C20/12</f>
        <v>0</v>
      </c>
      <c r="O24" s="79">
        <f t="shared" si="2"/>
        <v>0</v>
      </c>
      <c r="P24" s="3"/>
      <c r="Q24" s="3"/>
      <c r="R24" s="3"/>
      <c r="S24" s="3"/>
    </row>
    <row r="25" spans="1:19" ht="15">
      <c r="A25" s="80" t="s">
        <v>173</v>
      </c>
      <c r="B25" s="76"/>
      <c r="C25" s="87">
        <f>'Plan Financimi '!$D39</f>
        <v>0</v>
      </c>
      <c r="D25" s="87">
        <f>'Plan Financimi '!$D39</f>
        <v>0</v>
      </c>
      <c r="E25" s="87">
        <f>'Plan Financimi '!$D39</f>
        <v>0</v>
      </c>
      <c r="F25" s="87">
        <f>'Plan Financimi '!$D39</f>
        <v>0</v>
      </c>
      <c r="G25" s="87">
        <f>'Plan Financimi '!$D39</f>
        <v>0</v>
      </c>
      <c r="H25" s="87">
        <f>'Plan Financimi '!$D39</f>
        <v>0</v>
      </c>
      <c r="I25" s="87">
        <f>'Plan Financimi '!$D39</f>
        <v>0</v>
      </c>
      <c r="J25" s="87">
        <f>'Plan Financimi '!$D39</f>
        <v>0</v>
      </c>
      <c r="K25" s="87">
        <f>'Plan Financimi '!$D39</f>
        <v>0</v>
      </c>
      <c r="L25" s="87">
        <f>'Plan Financimi '!$D39</f>
        <v>0</v>
      </c>
      <c r="M25" s="87">
        <f>'Plan Financimi '!$D39</f>
        <v>0</v>
      </c>
      <c r="N25" s="87">
        <f>'Plan Financimi '!$D39</f>
        <v>0</v>
      </c>
      <c r="O25" s="79">
        <f t="shared" si="2"/>
        <v>0</v>
      </c>
      <c r="P25" s="3"/>
      <c r="Q25" s="3"/>
      <c r="R25" s="3"/>
      <c r="S25" s="3"/>
    </row>
    <row r="26" spans="1:19" ht="15">
      <c r="A26" s="80" t="s">
        <v>174</v>
      </c>
      <c r="B26" s="76"/>
      <c r="C26" s="87">
        <f>'Plan Financimi '!$E39</f>
        <v>0</v>
      </c>
      <c r="D26" s="87">
        <f>'Plan Financimi '!$E39</f>
        <v>0</v>
      </c>
      <c r="E26" s="87">
        <f>'Plan Financimi '!$E39</f>
        <v>0</v>
      </c>
      <c r="F26" s="87">
        <f>'Plan Financimi '!$E39</f>
        <v>0</v>
      </c>
      <c r="G26" s="87">
        <f>'Plan Financimi '!$E39</f>
        <v>0</v>
      </c>
      <c r="H26" s="87">
        <f>'Plan Financimi '!$E39</f>
        <v>0</v>
      </c>
      <c r="I26" s="87">
        <f>'Plan Financimi '!$E39</f>
        <v>0</v>
      </c>
      <c r="J26" s="87">
        <f>'Plan Financimi '!$E39</f>
        <v>0</v>
      </c>
      <c r="K26" s="87">
        <f>'Plan Financimi '!$E39</f>
        <v>0</v>
      </c>
      <c r="L26" s="87">
        <f>'Plan Financimi '!$E39</f>
        <v>0</v>
      </c>
      <c r="M26" s="87">
        <f>'Plan Financimi '!$E39</f>
        <v>0</v>
      </c>
      <c r="N26" s="87">
        <f>'Plan Financimi '!$E39</f>
        <v>0</v>
      </c>
      <c r="O26" s="79">
        <f t="shared" si="2"/>
        <v>0</v>
      </c>
      <c r="P26" s="3"/>
      <c r="Q26" s="3"/>
      <c r="R26" s="3"/>
      <c r="S26" s="3"/>
    </row>
    <row r="27" spans="1:19" ht="27" customHeight="1">
      <c r="A27" s="80" t="s">
        <v>175</v>
      </c>
      <c r="B27" s="76"/>
      <c r="C27" s="81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88"/>
      <c r="O27" s="79">
        <f t="shared" si="2"/>
        <v>0</v>
      </c>
      <c r="P27" s="3"/>
      <c r="Q27" s="3"/>
      <c r="R27" s="3"/>
      <c r="S27" s="3"/>
    </row>
    <row r="28" spans="1:19" ht="15">
      <c r="A28" s="80" t="s">
        <v>176</v>
      </c>
      <c r="B28" s="76"/>
      <c r="C28" s="81"/>
      <c r="D28" s="58"/>
      <c r="E28" s="58"/>
      <c r="F28" s="58"/>
      <c r="G28" s="58"/>
      <c r="H28" s="58"/>
      <c r="I28" s="58">
        <f>'Te ardhura&amp;Shpenz'!C27/2</f>
        <v>0</v>
      </c>
      <c r="J28" s="58"/>
      <c r="K28" s="58"/>
      <c r="L28" s="58"/>
      <c r="M28" s="58"/>
      <c r="N28" s="88"/>
      <c r="O28" s="79">
        <f t="shared" si="2"/>
        <v>0</v>
      </c>
      <c r="P28" s="3"/>
      <c r="Q28" s="3"/>
      <c r="R28" s="3"/>
      <c r="S28" s="3"/>
    </row>
    <row r="29" spans="1:19" ht="25.5">
      <c r="A29" s="53" t="s">
        <v>93</v>
      </c>
      <c r="B29" s="76"/>
      <c r="C29" s="81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88"/>
      <c r="O29" s="79">
        <f t="shared" si="2"/>
        <v>0</v>
      </c>
      <c r="P29" s="3"/>
      <c r="Q29" s="3"/>
      <c r="R29" s="3"/>
      <c r="S29" s="3"/>
    </row>
    <row r="30" spans="1:19" ht="15">
      <c r="A30" s="89" t="s">
        <v>177</v>
      </c>
      <c r="B30" s="84">
        <f aca="true" t="shared" si="4" ref="B30:O30">SUM(B10:B29)</f>
        <v>0</v>
      </c>
      <c r="C30" s="85">
        <f t="shared" si="4"/>
        <v>0</v>
      </c>
      <c r="D30" s="60">
        <f t="shared" si="4"/>
        <v>0</v>
      </c>
      <c r="E30" s="60">
        <f t="shared" si="4"/>
        <v>0</v>
      </c>
      <c r="F30" s="60">
        <f t="shared" si="4"/>
        <v>0</v>
      </c>
      <c r="G30" s="60">
        <f t="shared" si="4"/>
        <v>0</v>
      </c>
      <c r="H30" s="60">
        <f t="shared" si="4"/>
        <v>0</v>
      </c>
      <c r="I30" s="60">
        <f t="shared" si="4"/>
        <v>0</v>
      </c>
      <c r="J30" s="60">
        <f t="shared" si="4"/>
        <v>0</v>
      </c>
      <c r="K30" s="60">
        <f t="shared" si="4"/>
        <v>0</v>
      </c>
      <c r="L30" s="60">
        <f t="shared" si="4"/>
        <v>0</v>
      </c>
      <c r="M30" s="60">
        <f t="shared" si="4"/>
        <v>0</v>
      </c>
      <c r="N30" s="84">
        <f t="shared" si="4"/>
        <v>0</v>
      </c>
      <c r="O30" s="85">
        <f t="shared" si="4"/>
        <v>0</v>
      </c>
      <c r="P30" s="3"/>
      <c r="Q30" s="3"/>
      <c r="R30" s="3"/>
      <c r="S30" s="3"/>
    </row>
    <row r="31" spans="1:19" ht="30">
      <c r="A31" s="89" t="s">
        <v>178</v>
      </c>
      <c r="B31" s="74">
        <f aca="true" t="shared" si="5" ref="B31:O31">B8-B30</f>
        <v>0</v>
      </c>
      <c r="C31" s="75">
        <f t="shared" si="5"/>
        <v>0</v>
      </c>
      <c r="D31" s="67">
        <f t="shared" si="5"/>
        <v>0</v>
      </c>
      <c r="E31" s="67">
        <f t="shared" si="5"/>
        <v>0</v>
      </c>
      <c r="F31" s="67">
        <f t="shared" si="5"/>
        <v>0</v>
      </c>
      <c r="G31" s="67">
        <f t="shared" si="5"/>
        <v>0</v>
      </c>
      <c r="H31" s="67">
        <f t="shared" si="5"/>
        <v>0</v>
      </c>
      <c r="I31" s="67">
        <f t="shared" si="5"/>
        <v>0</v>
      </c>
      <c r="J31" s="67">
        <f t="shared" si="5"/>
        <v>0</v>
      </c>
      <c r="K31" s="67">
        <f t="shared" si="5"/>
        <v>0</v>
      </c>
      <c r="L31" s="67">
        <f t="shared" si="5"/>
        <v>0</v>
      </c>
      <c r="M31" s="67">
        <f t="shared" si="5"/>
        <v>0</v>
      </c>
      <c r="N31" s="74">
        <f t="shared" si="5"/>
        <v>0</v>
      </c>
      <c r="O31" s="75">
        <f t="shared" si="5"/>
        <v>0</v>
      </c>
      <c r="P31" s="3"/>
      <c r="Q31" s="3"/>
      <c r="R31" s="3"/>
      <c r="S31" s="3"/>
    </row>
    <row r="32" spans="1:19" ht="30">
      <c r="A32" s="73" t="s">
        <v>179</v>
      </c>
      <c r="B32" s="84">
        <f aca="true" t="shared" si="6" ref="B32:O32">B31+B3</f>
        <v>0</v>
      </c>
      <c r="C32" s="85">
        <f t="shared" si="6"/>
        <v>0</v>
      </c>
      <c r="D32" s="60">
        <f t="shared" si="6"/>
        <v>0</v>
      </c>
      <c r="E32" s="60">
        <f t="shared" si="6"/>
        <v>0</v>
      </c>
      <c r="F32" s="60">
        <f t="shared" si="6"/>
        <v>0</v>
      </c>
      <c r="G32" s="60">
        <f t="shared" si="6"/>
        <v>0</v>
      </c>
      <c r="H32" s="60">
        <f t="shared" si="6"/>
        <v>0</v>
      </c>
      <c r="I32" s="60">
        <f t="shared" si="6"/>
        <v>0</v>
      </c>
      <c r="J32" s="60">
        <f t="shared" si="6"/>
        <v>0</v>
      </c>
      <c r="K32" s="60">
        <f t="shared" si="6"/>
        <v>0</v>
      </c>
      <c r="L32" s="60">
        <f t="shared" si="6"/>
        <v>0</v>
      </c>
      <c r="M32" s="60">
        <f t="shared" si="6"/>
        <v>0</v>
      </c>
      <c r="N32" s="84">
        <f t="shared" si="6"/>
        <v>0</v>
      </c>
      <c r="O32" s="85">
        <f t="shared" si="6"/>
        <v>0</v>
      </c>
      <c r="P32" s="3"/>
      <c r="Q32" s="3"/>
      <c r="R32" s="3"/>
      <c r="S32" s="3"/>
    </row>
  </sheetData>
  <sheetProtection selectLockedCells="1" selectUnlockedCells="1"/>
  <printOptions/>
  <pageMargins left="0.4465277777777778" right="0.46875" top="0.6965277777777777" bottom="0.6972222222222222" header="0.5118055555555555" footer="0.31527777777777777"/>
  <pageSetup fitToHeight="1" fitToWidth="1" horizontalDpi="300" verticalDpi="300" orientation="landscape" paperSize="9"/>
  <headerFooter alignWithMargins="0"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="140" zoomScaleNormal="140" zoomScalePageLayoutView="0" workbookViewId="0" topLeftCell="A13">
      <selection activeCell="G11" sqref="G11"/>
    </sheetView>
  </sheetViews>
  <sheetFormatPr defaultColWidth="31.00390625" defaultRowHeight="15"/>
  <cols>
    <col min="1" max="1" width="45.421875" style="0" customWidth="1"/>
    <col min="2" max="6" width="12.421875" style="3" customWidth="1"/>
  </cols>
  <sheetData>
    <row r="1" ht="15">
      <c r="A1" s="6" t="s">
        <v>180</v>
      </c>
    </row>
    <row r="2" spans="1:6" ht="15">
      <c r="A2" s="90" t="s">
        <v>181</v>
      </c>
      <c r="B2" s="32">
        <v>1</v>
      </c>
      <c r="C2" s="32">
        <v>2</v>
      </c>
      <c r="D2" s="32">
        <v>3</v>
      </c>
      <c r="E2" s="32">
        <v>4</v>
      </c>
      <c r="F2" s="32">
        <v>5</v>
      </c>
    </row>
    <row r="3" spans="1:6" ht="24.75" customHeight="1">
      <c r="A3" s="73" t="s">
        <v>182</v>
      </c>
      <c r="B3" s="67">
        <f>'Cash Flow Viti 1'!B32</f>
        <v>0</v>
      </c>
      <c r="C3" s="67">
        <f>B31</f>
        <v>0</v>
      </c>
      <c r="D3" s="67">
        <f>C31</f>
        <v>0</v>
      </c>
      <c r="E3" s="67">
        <f>D31</f>
        <v>0</v>
      </c>
      <c r="F3" s="67">
        <f>E31</f>
        <v>0</v>
      </c>
    </row>
    <row r="4" spans="1:6" ht="15">
      <c r="A4" s="10" t="s">
        <v>155</v>
      </c>
      <c r="B4" s="39"/>
      <c r="C4" s="39"/>
      <c r="D4" s="39"/>
      <c r="E4" s="39"/>
      <c r="F4" s="39"/>
    </row>
    <row r="5" spans="1:6" ht="15">
      <c r="A5" s="80" t="s">
        <v>156</v>
      </c>
      <c r="B5" s="39">
        <f>'Cash Flow Viti 1'!O5</f>
        <v>0</v>
      </c>
      <c r="C5" s="39">
        <f>'Te ardhura&amp;Shpenz'!D3</f>
        <v>0</v>
      </c>
      <c r="D5" s="39">
        <f>'Te ardhura&amp;Shpenz'!E3</f>
        <v>0</v>
      </c>
      <c r="E5" s="39">
        <f>'Te ardhura&amp;Shpenz'!F3</f>
        <v>0</v>
      </c>
      <c r="F5" s="39">
        <f>'Te ardhura&amp;Shpenz'!G3</f>
        <v>0</v>
      </c>
    </row>
    <row r="6" spans="1:6" ht="15">
      <c r="A6" s="80" t="s">
        <v>157</v>
      </c>
      <c r="B6" s="39">
        <f>'Cash Flow Viti 1'!O6</f>
        <v>0</v>
      </c>
      <c r="C6" s="58"/>
      <c r="D6" s="58"/>
      <c r="E6" s="58"/>
      <c r="F6" s="58"/>
    </row>
    <row r="7" spans="1:6" ht="15">
      <c r="A7" s="80" t="s">
        <v>158</v>
      </c>
      <c r="B7" s="39">
        <f>'Cash Flow Viti 1'!O7</f>
        <v>0</v>
      </c>
      <c r="C7" s="39">
        <f>'Te ardhura&amp;Shpenz'!D4</f>
        <v>0</v>
      </c>
      <c r="D7" s="39">
        <f>'Te ardhura&amp;Shpenz'!E4</f>
        <v>0</v>
      </c>
      <c r="E7" s="39">
        <f>'Te ardhura&amp;Shpenz'!F4</f>
        <v>0</v>
      </c>
      <c r="F7" s="39">
        <f>'Te ardhura&amp;Shpenz'!G4</f>
        <v>0</v>
      </c>
    </row>
    <row r="8" spans="1:6" ht="15">
      <c r="A8" s="73" t="s">
        <v>183</v>
      </c>
      <c r="B8" s="60">
        <f>SUM(B5:B7)</f>
        <v>0</v>
      </c>
      <c r="C8" s="60">
        <f>SUM(C5:C7)</f>
        <v>0</v>
      </c>
      <c r="D8" s="60">
        <f>SUM(D5:D7)</f>
        <v>0</v>
      </c>
      <c r="E8" s="60">
        <f>SUM(E5:E7)</f>
        <v>0</v>
      </c>
      <c r="F8" s="60">
        <f>SUM(F5:F7)</f>
        <v>0</v>
      </c>
    </row>
    <row r="9" spans="1:6" ht="15">
      <c r="A9" s="10" t="s">
        <v>160</v>
      </c>
      <c r="B9" s="91"/>
      <c r="C9" s="91"/>
      <c r="D9" s="91"/>
      <c r="E9" s="91"/>
      <c r="F9" s="91"/>
    </row>
    <row r="10" spans="1:6" ht="15">
      <c r="A10" s="80" t="s">
        <v>184</v>
      </c>
      <c r="B10" s="39">
        <f>'Cash Flow Viti 1'!O11</f>
        <v>0</v>
      </c>
      <c r="C10" s="58"/>
      <c r="D10" s="58"/>
      <c r="E10" s="58"/>
      <c r="F10" s="58"/>
    </row>
    <row r="11" spans="1:6" ht="15">
      <c r="A11" s="80" t="s">
        <v>163</v>
      </c>
      <c r="B11" s="39">
        <f>'Cash Flow Viti 1'!O12</f>
        <v>0</v>
      </c>
      <c r="C11" s="64">
        <f>C8*0.3</f>
        <v>0</v>
      </c>
      <c r="D11" s="64">
        <f>D8*0.3</f>
        <v>0</v>
      </c>
      <c r="E11" s="64">
        <f>E8*0.3</f>
        <v>0</v>
      </c>
      <c r="F11" s="64">
        <f>F8*0.3</f>
        <v>0</v>
      </c>
    </row>
    <row r="12" spans="1:6" ht="15">
      <c r="A12" s="80" t="s">
        <v>164</v>
      </c>
      <c r="B12" s="39">
        <f>'Cash Flow Viti 1'!O13</f>
        <v>0</v>
      </c>
      <c r="C12" s="64">
        <f>'Cash Flow Viti 1'!P13</f>
        <v>0</v>
      </c>
      <c r="D12" s="64">
        <f>'Cash Flow Viti 1'!Q13</f>
        <v>0</v>
      </c>
      <c r="E12" s="64">
        <f>'Cash Flow Viti 1'!R13</f>
        <v>0</v>
      </c>
      <c r="F12" s="64">
        <f>'Cash Flow Viti 1'!S13</f>
        <v>0</v>
      </c>
    </row>
    <row r="13" spans="1:6" ht="15">
      <c r="A13" s="80" t="s">
        <v>165</v>
      </c>
      <c r="B13" s="39">
        <f>'Cash Flow Viti 1'!O14</f>
        <v>0</v>
      </c>
      <c r="C13" s="64"/>
      <c r="D13" s="64"/>
      <c r="E13" s="64"/>
      <c r="F13" s="64"/>
    </row>
    <row r="14" spans="1:6" ht="15">
      <c r="A14" s="80" t="s">
        <v>166</v>
      </c>
      <c r="B14" s="39">
        <f>'Cash Flow Viti 1'!O15</f>
        <v>0</v>
      </c>
      <c r="C14" s="64">
        <f>B14</f>
        <v>0</v>
      </c>
      <c r="D14" s="64">
        <f>C14</f>
        <v>0</v>
      </c>
      <c r="E14" s="64">
        <f>D14</f>
        <v>0</v>
      </c>
      <c r="F14" s="64">
        <f>E14</f>
        <v>0</v>
      </c>
    </row>
    <row r="15" spans="1:6" ht="15">
      <c r="A15" s="80" t="s">
        <v>167</v>
      </c>
      <c r="B15" s="39">
        <f>'Cash Flow Viti 1'!O16</f>
        <v>0</v>
      </c>
      <c r="C15" s="64">
        <f>'Te ardhura&amp;Shpenz'!D12</f>
        <v>0</v>
      </c>
      <c r="D15" s="64">
        <f>'Te ardhura&amp;Shpenz'!E12</f>
        <v>0</v>
      </c>
      <c r="E15" s="64">
        <f>'Te ardhura&amp;Shpenz'!F12</f>
        <v>0</v>
      </c>
      <c r="F15" s="64">
        <f>'Te ardhura&amp;Shpenz'!G12</f>
        <v>0</v>
      </c>
    </row>
    <row r="16" spans="1:6" ht="15">
      <c r="A16" s="80" t="s">
        <v>168</v>
      </c>
      <c r="B16" s="39">
        <f>'Cash Flow Viti 1'!O17</f>
        <v>0</v>
      </c>
      <c r="C16" s="64">
        <f>'Te ardhura&amp;Shpenz'!D13</f>
        <v>0</v>
      </c>
      <c r="D16" s="64">
        <f>'Te ardhura&amp;Shpenz'!E13</f>
        <v>0</v>
      </c>
      <c r="E16" s="64">
        <f>'Te ardhura&amp;Shpenz'!F13</f>
        <v>0</v>
      </c>
      <c r="F16" s="64">
        <f>'Te ardhura&amp;Shpenz'!G13</f>
        <v>0</v>
      </c>
    </row>
    <row r="17" spans="1:6" ht="15">
      <c r="A17" s="80" t="s">
        <v>169</v>
      </c>
      <c r="B17" s="39">
        <f>'Cash Flow Viti 1'!O18</f>
        <v>0</v>
      </c>
      <c r="C17" s="64">
        <f>'Te ardhura&amp;Shpenz'!D14</f>
        <v>0</v>
      </c>
      <c r="D17" s="64">
        <f>'Te ardhura&amp;Shpenz'!E14</f>
        <v>0</v>
      </c>
      <c r="E17" s="64">
        <f>'Te ardhura&amp;Shpenz'!F14</f>
        <v>0</v>
      </c>
      <c r="F17" s="64">
        <f>'Te ardhura&amp;Shpenz'!G14</f>
        <v>0</v>
      </c>
    </row>
    <row r="18" spans="1:6" ht="15">
      <c r="A18" s="80" t="s">
        <v>137</v>
      </c>
      <c r="B18" s="39">
        <f>'Cash Flow Viti 1'!O19</f>
        <v>0</v>
      </c>
      <c r="C18" s="64">
        <f>'Te ardhura&amp;Shpenz'!D15</f>
        <v>0</v>
      </c>
      <c r="D18" s="64">
        <f>'Te ardhura&amp;Shpenz'!E15</f>
        <v>0</v>
      </c>
      <c r="E18" s="64">
        <f>'Te ardhura&amp;Shpenz'!F15</f>
        <v>0</v>
      </c>
      <c r="F18" s="64">
        <f>'Te ardhura&amp;Shpenz'!G15</f>
        <v>0</v>
      </c>
    </row>
    <row r="19" spans="1:6" ht="15">
      <c r="A19" s="80" t="s">
        <v>138</v>
      </c>
      <c r="B19" s="39">
        <f>'Cash Flow Viti 1'!O20</f>
        <v>0</v>
      </c>
      <c r="C19" s="64">
        <f>'Te ardhura&amp;Shpenz'!D16</f>
        <v>0</v>
      </c>
      <c r="D19" s="64">
        <f>'Te ardhura&amp;Shpenz'!E16</f>
        <v>0</v>
      </c>
      <c r="E19" s="64">
        <f>'Te ardhura&amp;Shpenz'!F16</f>
        <v>0</v>
      </c>
      <c r="F19" s="64">
        <f>'Te ardhura&amp;Shpenz'!G16</f>
        <v>0</v>
      </c>
    </row>
    <row r="20" spans="1:6" ht="15">
      <c r="A20" s="80" t="s">
        <v>170</v>
      </c>
      <c r="B20" s="39">
        <f>'Cash Flow Viti 1'!O21</f>
        <v>0</v>
      </c>
      <c r="C20" s="64">
        <f>'Te ardhura&amp;Shpenz'!D17</f>
        <v>0</v>
      </c>
      <c r="D20" s="64">
        <f>'Te ardhura&amp;Shpenz'!E17</f>
        <v>0</v>
      </c>
      <c r="E20" s="64">
        <f>'Te ardhura&amp;Shpenz'!F17</f>
        <v>0</v>
      </c>
      <c r="F20" s="64">
        <f>'Te ardhura&amp;Shpenz'!G17</f>
        <v>0</v>
      </c>
    </row>
    <row r="21" spans="1:6" ht="15">
      <c r="A21" s="80" t="s">
        <v>171</v>
      </c>
      <c r="B21" s="39">
        <f>'Cash Flow Viti 1'!O22</f>
        <v>0</v>
      </c>
      <c r="C21" s="64">
        <f>'Te ardhura&amp;Shpenz'!D18</f>
        <v>0</v>
      </c>
      <c r="D21" s="64">
        <f>'Te ardhura&amp;Shpenz'!E18</f>
        <v>0</v>
      </c>
      <c r="E21" s="64">
        <f>'Te ardhura&amp;Shpenz'!F18</f>
        <v>0</v>
      </c>
      <c r="F21" s="64">
        <f>'Te ardhura&amp;Shpenz'!G18</f>
        <v>0</v>
      </c>
    </row>
    <row r="22" spans="1:6" ht="15">
      <c r="A22" s="80" t="s">
        <v>172</v>
      </c>
      <c r="B22" s="39">
        <f>'Cash Flow Viti 1'!O23</f>
        <v>0</v>
      </c>
      <c r="C22" s="64">
        <f>'Te ardhura&amp;Shpenz'!D19</f>
        <v>0</v>
      </c>
      <c r="D22" s="64">
        <f>'Te ardhura&amp;Shpenz'!E19</f>
        <v>0</v>
      </c>
      <c r="E22" s="64">
        <f>'Te ardhura&amp;Shpenz'!F19</f>
        <v>0</v>
      </c>
      <c r="F22" s="64">
        <f>'Te ardhura&amp;Shpenz'!G19</f>
        <v>0</v>
      </c>
    </row>
    <row r="23" spans="1:6" ht="15">
      <c r="A23" s="80" t="s">
        <v>142</v>
      </c>
      <c r="B23" s="39">
        <f>'Cash Flow Viti 1'!O24</f>
        <v>0</v>
      </c>
      <c r="C23" s="64">
        <f>'Te ardhura&amp;Shpenz'!D20</f>
        <v>0</v>
      </c>
      <c r="D23" s="64">
        <f>'Te ardhura&amp;Shpenz'!E20</f>
        <v>0</v>
      </c>
      <c r="E23" s="64">
        <f>'Te ardhura&amp;Shpenz'!F20</f>
        <v>0</v>
      </c>
      <c r="F23" s="64">
        <f>'Te ardhura&amp;Shpenz'!G20</f>
        <v>0</v>
      </c>
    </row>
    <row r="24" spans="1:6" ht="15">
      <c r="A24" s="80" t="s">
        <v>173</v>
      </c>
      <c r="B24" s="39">
        <f>'Cash Flow Viti 1'!O25</f>
        <v>0</v>
      </c>
      <c r="C24" s="58">
        <f>'Te ardhura&amp;Shpenz'!D21</f>
        <v>0</v>
      </c>
      <c r="D24" s="58">
        <f>'Te ardhura&amp;Shpenz'!E21</f>
        <v>0</v>
      </c>
      <c r="E24" s="58">
        <f>'Te ardhura&amp;Shpenz'!F21</f>
        <v>0</v>
      </c>
      <c r="F24" s="58">
        <f>'Te ardhura&amp;Shpenz'!G21</f>
        <v>0</v>
      </c>
    </row>
    <row r="25" spans="1:6" ht="15">
      <c r="A25" s="80" t="s">
        <v>174</v>
      </c>
      <c r="B25" s="39">
        <f>'Cash Flow Viti 1'!O26</f>
        <v>0</v>
      </c>
      <c r="C25" s="58">
        <f>'Plan Financimi '!$E38</f>
        <v>0</v>
      </c>
      <c r="D25" s="58">
        <f>'Plan Financimi '!$E38</f>
        <v>0</v>
      </c>
      <c r="E25" s="58"/>
      <c r="F25" s="58"/>
    </row>
    <row r="26" spans="1:6" ht="15">
      <c r="A26" s="80" t="s">
        <v>175</v>
      </c>
      <c r="B26" s="39">
        <f>'Cash Flow Viti 1'!O27</f>
        <v>0</v>
      </c>
      <c r="C26" s="58"/>
      <c r="D26" s="58"/>
      <c r="E26" s="58"/>
      <c r="F26" s="58"/>
    </row>
    <row r="27" spans="1:6" ht="15">
      <c r="A27" s="80" t="s">
        <v>176</v>
      </c>
      <c r="B27" s="39">
        <f>'Cash Flow Viti 1'!O28</f>
        <v>0</v>
      </c>
      <c r="C27" s="58">
        <f>'Te ardhura&amp;Shpenz'!C27/2+'Te ardhura&amp;Shpenz'!D27/2</f>
        <v>0</v>
      </c>
      <c r="D27" s="58">
        <f>'Te ardhura&amp;Shpenz'!D27/2+'Te ardhura&amp;Shpenz'!E27/2</f>
        <v>0</v>
      </c>
      <c r="E27" s="58">
        <f>'Te ardhura&amp;Shpenz'!E27/2+'Te ardhura&amp;Shpenz'!F27/2</f>
        <v>0</v>
      </c>
      <c r="F27" s="58">
        <f>'Te ardhura&amp;Shpenz'!F27/2+'Te ardhura&amp;Shpenz'!G27/2</f>
        <v>0</v>
      </c>
    </row>
    <row r="28" spans="1:6" ht="15">
      <c r="A28" s="53" t="s">
        <v>93</v>
      </c>
      <c r="B28" s="39">
        <f>'Cash Flow Viti 1'!O29</f>
        <v>0</v>
      </c>
      <c r="C28" s="58"/>
      <c r="D28" s="58"/>
      <c r="E28" s="58"/>
      <c r="F28" s="58"/>
    </row>
    <row r="29" spans="1:6" ht="15">
      <c r="A29" s="73" t="s">
        <v>185</v>
      </c>
      <c r="B29" s="60">
        <f>SUM(B10:B28)</f>
        <v>0</v>
      </c>
      <c r="C29" s="60">
        <f>SUM(C10:C28)</f>
        <v>0</v>
      </c>
      <c r="D29" s="60">
        <f>SUM(D10:D28)</f>
        <v>0</v>
      </c>
      <c r="E29" s="60">
        <f>SUM(E10:E28)</f>
        <v>0</v>
      </c>
      <c r="F29" s="60">
        <f>SUM(F10:F28)</f>
        <v>0</v>
      </c>
    </row>
    <row r="30" spans="1:6" ht="15">
      <c r="A30" s="73" t="s">
        <v>178</v>
      </c>
      <c r="B30" s="67">
        <f>B8-B29</f>
        <v>0</v>
      </c>
      <c r="C30" s="67">
        <f>C8-C29</f>
        <v>0</v>
      </c>
      <c r="D30" s="67">
        <f>D8-D29</f>
        <v>0</v>
      </c>
      <c r="E30" s="67">
        <f>E8-E29</f>
        <v>0</v>
      </c>
      <c r="F30" s="67">
        <f>F8-F29</f>
        <v>0</v>
      </c>
    </row>
    <row r="31" spans="1:6" ht="15">
      <c r="A31" s="73" t="s">
        <v>186</v>
      </c>
      <c r="B31" s="60">
        <f>B30+B3</f>
        <v>0</v>
      </c>
      <c r="C31" s="60">
        <f>C30+C3</f>
        <v>0</v>
      </c>
      <c r="D31" s="60">
        <f>D30+D3</f>
        <v>0</v>
      </c>
      <c r="E31" s="60">
        <f>E30+E3</f>
        <v>0</v>
      </c>
      <c r="F31" s="60">
        <f>F30+F3</f>
        <v>0</v>
      </c>
    </row>
  </sheetData>
  <sheetProtection selectLockedCells="1" selectUnlockedCells="1"/>
  <printOptions/>
  <pageMargins left="0.7" right="0.7" top="0.7875" bottom="0.7875" header="0.5118055555555555" footer="0.3"/>
  <pageSetup fitToHeight="1" fitToWidth="1" horizontalDpi="300" verticalDpi="300" orientation="landscape" paperSize="9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 Tocka</dc:creator>
  <cp:keywords/>
  <dc:description/>
  <cp:lastModifiedBy>Ada Tocka</cp:lastModifiedBy>
  <dcterms:created xsi:type="dcterms:W3CDTF">2024-01-25T09:58:18Z</dcterms:created>
  <dcterms:modified xsi:type="dcterms:W3CDTF">2024-01-25T09:58:20Z</dcterms:modified>
  <cp:category/>
  <cp:version/>
  <cp:contentType/>
  <cp:contentStatus/>
</cp:coreProperties>
</file>